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20" windowWidth="13125" windowHeight="12150" tabRatio="599"/>
  </bookViews>
  <sheets>
    <sheet name="7-11 лет 5-ти разовое" sheetId="1" r:id="rId1"/>
  </sheets>
  <definedNames>
    <definedName name="_xlnm.Print_Area" localSheetId="0">'7-11 лет 5-ти разовое'!$A$1:$O$443</definedName>
  </definedNames>
  <calcPr calcId="124519" refMode="R1C1"/>
</workbook>
</file>

<file path=xl/calcChain.xml><?xml version="1.0" encoding="utf-8"?>
<calcChain xmlns="http://schemas.openxmlformats.org/spreadsheetml/2006/main">
  <c r="O421" i="1"/>
  <c r="N421"/>
  <c r="M421"/>
  <c r="L421"/>
  <c r="K421"/>
  <c r="J421"/>
  <c r="I421"/>
  <c r="H421"/>
  <c r="G421"/>
  <c r="F421"/>
  <c r="E421"/>
  <c r="D421"/>
  <c r="O414"/>
  <c r="N414"/>
  <c r="M414"/>
  <c r="L414"/>
  <c r="K414"/>
  <c r="J414"/>
  <c r="I414"/>
  <c r="H414"/>
  <c r="G414"/>
  <c r="F414"/>
  <c r="E414"/>
  <c r="D414"/>
  <c r="O350"/>
  <c r="N350"/>
  <c r="M350"/>
  <c r="L350"/>
  <c r="K350"/>
  <c r="J350"/>
  <c r="I350"/>
  <c r="H350"/>
  <c r="G350"/>
  <c r="F350"/>
  <c r="E350"/>
  <c r="D350"/>
  <c r="O344"/>
  <c r="N344"/>
  <c r="M344"/>
  <c r="L344"/>
  <c r="K344"/>
  <c r="J344"/>
  <c r="I344"/>
  <c r="H344"/>
  <c r="G344"/>
  <c r="F344"/>
  <c r="E344"/>
  <c r="D344"/>
  <c r="O315"/>
  <c r="N315"/>
  <c r="M315"/>
  <c r="L315"/>
  <c r="K315"/>
  <c r="J315"/>
  <c r="I315"/>
  <c r="H315"/>
  <c r="G315"/>
  <c r="F315"/>
  <c r="E315"/>
  <c r="D315"/>
  <c r="O308"/>
  <c r="N308"/>
  <c r="M308"/>
  <c r="L308"/>
  <c r="K308"/>
  <c r="J308"/>
  <c r="I308"/>
  <c r="H308"/>
  <c r="G308"/>
  <c r="F308"/>
  <c r="E308"/>
  <c r="D308"/>
  <c r="O279"/>
  <c r="N279"/>
  <c r="M279"/>
  <c r="L279"/>
  <c r="K279"/>
  <c r="J279"/>
  <c r="I279"/>
  <c r="H279"/>
  <c r="G279"/>
  <c r="F279"/>
  <c r="E279"/>
  <c r="D279"/>
  <c r="O272"/>
  <c r="N272"/>
  <c r="M272"/>
  <c r="L272"/>
  <c r="K272"/>
  <c r="J272"/>
  <c r="I272"/>
  <c r="H272"/>
  <c r="G272"/>
  <c r="F272"/>
  <c r="E272"/>
  <c r="D272"/>
  <c r="O208"/>
  <c r="N208"/>
  <c r="M208"/>
  <c r="L208"/>
  <c r="K208"/>
  <c r="J208"/>
  <c r="I208"/>
  <c r="H208"/>
  <c r="G208"/>
  <c r="F208"/>
  <c r="E208"/>
  <c r="D208"/>
  <c r="O201"/>
  <c r="N201"/>
  <c r="M201"/>
  <c r="L201"/>
  <c r="K201"/>
  <c r="J201"/>
  <c r="I201"/>
  <c r="H201"/>
  <c r="G201"/>
  <c r="F201"/>
  <c r="E201"/>
  <c r="D201"/>
  <c r="O174"/>
  <c r="N174"/>
  <c r="M174"/>
  <c r="L174"/>
  <c r="K174"/>
  <c r="J174"/>
  <c r="I174"/>
  <c r="H174"/>
  <c r="G174"/>
  <c r="F174"/>
  <c r="E174"/>
  <c r="D174"/>
  <c r="O167"/>
  <c r="N167"/>
  <c r="M167"/>
  <c r="L167"/>
  <c r="K167"/>
  <c r="J167"/>
  <c r="I167"/>
  <c r="H167"/>
  <c r="G167"/>
  <c r="F167"/>
  <c r="E167"/>
  <c r="D167"/>
  <c r="O138"/>
  <c r="N138"/>
  <c r="M138"/>
  <c r="L138"/>
  <c r="K138"/>
  <c r="J138"/>
  <c r="I138"/>
  <c r="H138"/>
  <c r="G138"/>
  <c r="F138"/>
  <c r="E138"/>
  <c r="D138"/>
  <c r="O131"/>
  <c r="N131"/>
  <c r="M131"/>
  <c r="L131"/>
  <c r="K131"/>
  <c r="J131"/>
  <c r="I131"/>
  <c r="H131"/>
  <c r="G131"/>
  <c r="F131"/>
  <c r="E131"/>
  <c r="D131"/>
  <c r="O67"/>
  <c r="N67"/>
  <c r="M67"/>
  <c r="L67"/>
  <c r="K67"/>
  <c r="J67"/>
  <c r="I67"/>
  <c r="H67"/>
  <c r="G67"/>
  <c r="F67"/>
  <c r="E67"/>
  <c r="D67"/>
  <c r="O60"/>
  <c r="N60"/>
  <c r="M60"/>
  <c r="L60"/>
  <c r="K60"/>
  <c r="J60"/>
  <c r="I60"/>
  <c r="H60"/>
  <c r="G60"/>
  <c r="F60"/>
  <c r="E60"/>
  <c r="D60"/>
  <c r="D71"/>
  <c r="E71"/>
  <c r="F71"/>
  <c r="G71"/>
  <c r="H71"/>
  <c r="I71"/>
  <c r="J71"/>
  <c r="K71"/>
  <c r="L71"/>
  <c r="M71"/>
  <c r="N71"/>
  <c r="O71"/>
  <c r="O31"/>
  <c r="N31"/>
  <c r="M31"/>
  <c r="L31"/>
  <c r="K31"/>
  <c r="J31"/>
  <c r="I31"/>
  <c r="H31"/>
  <c r="G31"/>
  <c r="F31"/>
  <c r="E31"/>
  <c r="D31"/>
  <c r="O24"/>
  <c r="N24"/>
  <c r="M24"/>
  <c r="L24"/>
  <c r="K24"/>
  <c r="J24"/>
  <c r="I24"/>
  <c r="H24"/>
  <c r="G24"/>
  <c r="F24"/>
  <c r="E24"/>
  <c r="D24"/>
  <c r="D35"/>
  <c r="E35"/>
  <c r="F35"/>
  <c r="G35"/>
  <c r="H35"/>
  <c r="I35"/>
  <c r="J35"/>
  <c r="K35"/>
  <c r="L35"/>
  <c r="M35"/>
  <c r="N35"/>
  <c r="O35"/>
  <c r="D354"/>
  <c r="E354"/>
  <c r="F354"/>
  <c r="G354"/>
  <c r="H354"/>
  <c r="I354"/>
  <c r="J354"/>
  <c r="K354"/>
  <c r="L354"/>
  <c r="M354"/>
  <c r="N354"/>
  <c r="O354"/>
  <c r="O243"/>
  <c r="N243"/>
  <c r="M243"/>
  <c r="L243"/>
  <c r="K243"/>
  <c r="J243"/>
  <c r="I243"/>
  <c r="H243"/>
  <c r="G243"/>
  <c r="F243"/>
  <c r="E243"/>
  <c r="D243"/>
  <c r="O237"/>
  <c r="N237"/>
  <c r="M237"/>
  <c r="L237"/>
  <c r="K237"/>
  <c r="J237"/>
  <c r="I237"/>
  <c r="H237"/>
  <c r="G237"/>
  <c r="F237"/>
  <c r="E237"/>
  <c r="D237"/>
  <c r="O229"/>
  <c r="O233" s="1"/>
  <c r="N229"/>
  <c r="M229"/>
  <c r="L229"/>
  <c r="L233" s="1"/>
  <c r="K229"/>
  <c r="K233" s="1"/>
  <c r="K248" s="1"/>
  <c r="H229"/>
  <c r="G229"/>
  <c r="F229"/>
  <c r="E229"/>
  <c r="D229"/>
  <c r="O16"/>
  <c r="N16"/>
  <c r="M16"/>
  <c r="M20"/>
  <c r="L16"/>
  <c r="K16"/>
  <c r="H16"/>
  <c r="H20"/>
  <c r="G16"/>
  <c r="F16"/>
  <c r="E16"/>
  <c r="D16"/>
  <c r="D20" s="1"/>
  <c r="D268"/>
  <c r="G268"/>
  <c r="F268"/>
  <c r="E268"/>
  <c r="E340"/>
  <c r="F340"/>
  <c r="G340"/>
  <c r="H340"/>
  <c r="I340"/>
  <c r="J340"/>
  <c r="K340"/>
  <c r="L340"/>
  <c r="M340"/>
  <c r="N340"/>
  <c r="O340"/>
  <c r="D340"/>
  <c r="E92"/>
  <c r="F92"/>
  <c r="G92"/>
  <c r="H92"/>
  <c r="I92"/>
  <c r="J92"/>
  <c r="K92"/>
  <c r="L92"/>
  <c r="M92"/>
  <c r="N92"/>
  <c r="O92"/>
  <c r="D92"/>
  <c r="E191"/>
  <c r="F191"/>
  <c r="G191"/>
  <c r="H191"/>
  <c r="I191"/>
  <c r="J191"/>
  <c r="K191"/>
  <c r="L191"/>
  <c r="M191"/>
  <c r="N191"/>
  <c r="O191"/>
  <c r="D191"/>
  <c r="E102"/>
  <c r="F102"/>
  <c r="G102"/>
  <c r="H102"/>
  <c r="I102"/>
  <c r="J102"/>
  <c r="K102"/>
  <c r="L102"/>
  <c r="M102"/>
  <c r="N102"/>
  <c r="O102"/>
  <c r="D102"/>
  <c r="E156"/>
  <c r="F156"/>
  <c r="G156"/>
  <c r="H156"/>
  <c r="I156"/>
  <c r="J156"/>
  <c r="K156"/>
  <c r="L156"/>
  <c r="M156"/>
  <c r="N156"/>
  <c r="O156"/>
  <c r="D156"/>
  <c r="E386"/>
  <c r="F386"/>
  <c r="G386"/>
  <c r="H386"/>
  <c r="I386"/>
  <c r="J386"/>
  <c r="K386"/>
  <c r="L386"/>
  <c r="M386"/>
  <c r="N386"/>
  <c r="O386"/>
  <c r="D386"/>
  <c r="E403"/>
  <c r="F403"/>
  <c r="G403"/>
  <c r="H403"/>
  <c r="I403"/>
  <c r="J403"/>
  <c r="K403"/>
  <c r="L403"/>
  <c r="M403"/>
  <c r="N403"/>
  <c r="O403"/>
  <c r="D403"/>
  <c r="G304"/>
  <c r="F304"/>
  <c r="E304"/>
  <c r="D304"/>
  <c r="E197"/>
  <c r="F197"/>
  <c r="G197"/>
  <c r="H197"/>
  <c r="I197"/>
  <c r="J197"/>
  <c r="K197"/>
  <c r="L197"/>
  <c r="M197"/>
  <c r="N197"/>
  <c r="O197"/>
  <c r="D197"/>
  <c r="E96"/>
  <c r="F96"/>
  <c r="G96"/>
  <c r="H96"/>
  <c r="I96"/>
  <c r="J96"/>
  <c r="K96"/>
  <c r="L96"/>
  <c r="M96"/>
  <c r="N96"/>
  <c r="O96"/>
  <c r="D96"/>
  <c r="O425"/>
  <c r="N425"/>
  <c r="M425"/>
  <c r="L425"/>
  <c r="K425"/>
  <c r="J425"/>
  <c r="I425"/>
  <c r="H425"/>
  <c r="G425"/>
  <c r="G426" s="1"/>
  <c r="F425"/>
  <c r="E425"/>
  <c r="D425"/>
  <c r="O410"/>
  <c r="N410"/>
  <c r="M410"/>
  <c r="L410"/>
  <c r="K410"/>
  <c r="J410"/>
  <c r="I410"/>
  <c r="H410"/>
  <c r="H426" s="1"/>
  <c r="G410"/>
  <c r="F410"/>
  <c r="E410"/>
  <c r="D410"/>
  <c r="O390"/>
  <c r="N390"/>
  <c r="M390"/>
  <c r="L390"/>
  <c r="K390"/>
  <c r="J390"/>
  <c r="I390"/>
  <c r="H390"/>
  <c r="G390"/>
  <c r="F390"/>
  <c r="E390"/>
  <c r="D390"/>
  <c r="O379"/>
  <c r="N379"/>
  <c r="M379"/>
  <c r="L379"/>
  <c r="K379"/>
  <c r="J379"/>
  <c r="I379"/>
  <c r="H379"/>
  <c r="G379"/>
  <c r="F379"/>
  <c r="E379"/>
  <c r="D379"/>
  <c r="O375"/>
  <c r="N375"/>
  <c r="M375"/>
  <c r="L375"/>
  <c r="K375"/>
  <c r="J375"/>
  <c r="I375"/>
  <c r="H375"/>
  <c r="G375"/>
  <c r="F375"/>
  <c r="E375"/>
  <c r="D375"/>
  <c r="O368"/>
  <c r="N368"/>
  <c r="M368"/>
  <c r="L368"/>
  <c r="K368"/>
  <c r="J368"/>
  <c r="I368"/>
  <c r="H368"/>
  <c r="G368"/>
  <c r="F368"/>
  <c r="E368"/>
  <c r="D368"/>
  <c r="O333"/>
  <c r="N333"/>
  <c r="M333"/>
  <c r="M355"/>
  <c r="L333"/>
  <c r="K333"/>
  <c r="J333"/>
  <c r="J355"/>
  <c r="I333"/>
  <c r="I355" s="1"/>
  <c r="H333"/>
  <c r="G333"/>
  <c r="F333"/>
  <c r="E333"/>
  <c r="E355" s="1"/>
  <c r="D333"/>
  <c r="O319"/>
  <c r="N319"/>
  <c r="M319"/>
  <c r="L319"/>
  <c r="K319"/>
  <c r="J319"/>
  <c r="I319"/>
  <c r="H319"/>
  <c r="G319"/>
  <c r="F319"/>
  <c r="E319"/>
  <c r="D319"/>
  <c r="O304"/>
  <c r="N304"/>
  <c r="M304"/>
  <c r="L304"/>
  <c r="K304"/>
  <c r="J304"/>
  <c r="I304"/>
  <c r="H304"/>
  <c r="O297"/>
  <c r="N297"/>
  <c r="M297"/>
  <c r="L297"/>
  <c r="K297"/>
  <c r="J297"/>
  <c r="I297"/>
  <c r="H297"/>
  <c r="G297"/>
  <c r="F297"/>
  <c r="E297"/>
  <c r="D297"/>
  <c r="O283"/>
  <c r="N283"/>
  <c r="M283"/>
  <c r="M284" s="1"/>
  <c r="L283"/>
  <c r="K283"/>
  <c r="J283"/>
  <c r="J284" s="1"/>
  <c r="I283"/>
  <c r="H283"/>
  <c r="G283"/>
  <c r="F283"/>
  <c r="E283"/>
  <c r="D283"/>
  <c r="O268"/>
  <c r="N268"/>
  <c r="M268"/>
  <c r="L268"/>
  <c r="K268"/>
  <c r="J268"/>
  <c r="I268"/>
  <c r="H268"/>
  <c r="O261"/>
  <c r="N261"/>
  <c r="N284" s="1"/>
  <c r="M261"/>
  <c r="L261"/>
  <c r="K261"/>
  <c r="J261"/>
  <c r="I261"/>
  <c r="H261"/>
  <c r="G261"/>
  <c r="F261"/>
  <c r="E261"/>
  <c r="D261"/>
  <c r="K426"/>
  <c r="F426"/>
  <c r="J426"/>
  <c r="O247"/>
  <c r="N247"/>
  <c r="M247"/>
  <c r="L247"/>
  <c r="K247"/>
  <c r="J247"/>
  <c r="J248" s="1"/>
  <c r="I247"/>
  <c r="H247"/>
  <c r="G247"/>
  <c r="F247"/>
  <c r="E247"/>
  <c r="D247"/>
  <c r="N233"/>
  <c r="M233"/>
  <c r="J233"/>
  <c r="I233"/>
  <c r="H233"/>
  <c r="G233"/>
  <c r="F233"/>
  <c r="E233"/>
  <c r="D233"/>
  <c r="O226"/>
  <c r="N226"/>
  <c r="M226"/>
  <c r="L226"/>
  <c r="K226"/>
  <c r="J226"/>
  <c r="I226"/>
  <c r="H226"/>
  <c r="G226"/>
  <c r="F226"/>
  <c r="E226"/>
  <c r="D226"/>
  <c r="O212"/>
  <c r="O213" s="1"/>
  <c r="N212"/>
  <c r="N213"/>
  <c r="M212"/>
  <c r="L212"/>
  <c r="L213" s="1"/>
  <c r="K212"/>
  <c r="J212"/>
  <c r="I212"/>
  <c r="H212"/>
  <c r="H213"/>
  <c r="G212"/>
  <c r="F212"/>
  <c r="F213" s="1"/>
  <c r="E212"/>
  <c r="E213" s="1"/>
  <c r="D212"/>
  <c r="O178"/>
  <c r="O179" s="1"/>
  <c r="N178"/>
  <c r="M178"/>
  <c r="L178"/>
  <c r="K178"/>
  <c r="J178"/>
  <c r="I178"/>
  <c r="H178"/>
  <c r="G178"/>
  <c r="G179" s="1"/>
  <c r="F178"/>
  <c r="E178"/>
  <c r="D178"/>
  <c r="O163"/>
  <c r="N163"/>
  <c r="M163"/>
  <c r="L163"/>
  <c r="L179" s="1"/>
  <c r="K163"/>
  <c r="J163"/>
  <c r="I163"/>
  <c r="H163"/>
  <c r="H179" s="1"/>
  <c r="G163"/>
  <c r="F163"/>
  <c r="F179"/>
  <c r="E163"/>
  <c r="D163"/>
  <c r="O142"/>
  <c r="N142"/>
  <c r="M142"/>
  <c r="L142"/>
  <c r="K142"/>
  <c r="J142"/>
  <c r="I142"/>
  <c r="H142"/>
  <c r="G142"/>
  <c r="F142"/>
  <c r="F143" s="1"/>
  <c r="E142"/>
  <c r="D142"/>
  <c r="O127"/>
  <c r="N127"/>
  <c r="M127"/>
  <c r="L127"/>
  <c r="K127"/>
  <c r="J127"/>
  <c r="I127"/>
  <c r="H127"/>
  <c r="G127"/>
  <c r="F127"/>
  <c r="E127"/>
  <c r="D127"/>
  <c r="O120"/>
  <c r="N120"/>
  <c r="M120"/>
  <c r="L120"/>
  <c r="K120"/>
  <c r="J120"/>
  <c r="J143" s="1"/>
  <c r="I120"/>
  <c r="H120"/>
  <c r="H143"/>
  <c r="G120"/>
  <c r="G143" s="1"/>
  <c r="F120"/>
  <c r="E120"/>
  <c r="D120"/>
  <c r="O106"/>
  <c r="N106"/>
  <c r="M106"/>
  <c r="L106"/>
  <c r="K106"/>
  <c r="J106"/>
  <c r="I106"/>
  <c r="H106"/>
  <c r="G106"/>
  <c r="F106"/>
  <c r="E106"/>
  <c r="D106"/>
  <c r="O85"/>
  <c r="N85"/>
  <c r="M85"/>
  <c r="L85"/>
  <c r="L107" s="1"/>
  <c r="K85"/>
  <c r="J85"/>
  <c r="I85"/>
  <c r="H85"/>
  <c r="G85"/>
  <c r="F85"/>
  <c r="E85"/>
  <c r="D85"/>
  <c r="O56"/>
  <c r="N56"/>
  <c r="M56"/>
  <c r="L56"/>
  <c r="K56"/>
  <c r="J56"/>
  <c r="I56"/>
  <c r="H56"/>
  <c r="H72" s="1"/>
  <c r="G56"/>
  <c r="F56"/>
  <c r="E56"/>
  <c r="D56"/>
  <c r="O49"/>
  <c r="N49"/>
  <c r="M49"/>
  <c r="L49"/>
  <c r="K49"/>
  <c r="J49"/>
  <c r="I49"/>
  <c r="H49"/>
  <c r="G49"/>
  <c r="F49"/>
  <c r="E49"/>
  <c r="E72"/>
  <c r="D49"/>
  <c r="D72" s="1"/>
  <c r="D13"/>
  <c r="E20"/>
  <c r="F20"/>
  <c r="G20"/>
  <c r="I20"/>
  <c r="J20"/>
  <c r="K20"/>
  <c r="L20"/>
  <c r="N20"/>
  <c r="O20"/>
  <c r="E13"/>
  <c r="F13"/>
  <c r="G13"/>
  <c r="H13"/>
  <c r="I13"/>
  <c r="J13"/>
  <c r="J36" s="1"/>
  <c r="K13"/>
  <c r="L13"/>
  <c r="M13"/>
  <c r="M36" s="1"/>
  <c r="N13"/>
  <c r="N36" s="1"/>
  <c r="O13"/>
  <c r="J213"/>
  <c r="N320"/>
  <c r="N426"/>
  <c r="G284"/>
  <c r="F248"/>
  <c r="M248"/>
  <c r="H284"/>
  <c r="N355"/>
  <c r="F355"/>
  <c r="F391"/>
  <c r="K320"/>
  <c r="D320"/>
  <c r="L320"/>
  <c r="M320"/>
  <c r="L426"/>
  <c r="E391"/>
  <c r="I391"/>
  <c r="O391"/>
  <c r="K391"/>
  <c r="G391"/>
  <c r="K284"/>
  <c r="O284"/>
  <c r="E248"/>
  <c r="D284"/>
  <c r="K355"/>
  <c r="O355"/>
  <c r="O426"/>
  <c r="G107"/>
  <c r="O107"/>
  <c r="M213"/>
  <c r="I248"/>
  <c r="L284"/>
  <c r="E107"/>
  <c r="M391"/>
  <c r="F320"/>
  <c r="I320"/>
  <c r="I72"/>
  <c r="M72"/>
  <c r="K179"/>
  <c r="I213"/>
  <c r="F284"/>
  <c r="E179"/>
  <c r="D213"/>
  <c r="E320"/>
  <c r="D179"/>
  <c r="D355"/>
  <c r="L391"/>
  <c r="L36"/>
  <c r="F36"/>
  <c r="I179"/>
  <c r="M179"/>
  <c r="I36"/>
  <c r="N391"/>
  <c r="J391"/>
  <c r="K213"/>
  <c r="G213"/>
  <c r="E36"/>
  <c r="H248"/>
  <c r="D391"/>
  <c r="H391"/>
  <c r="J72"/>
  <c r="N72"/>
  <c r="L72"/>
  <c r="E143"/>
  <c r="I143"/>
  <c r="D143"/>
  <c r="L143"/>
  <c r="O143"/>
  <c r="K143"/>
  <c r="N143"/>
  <c r="D107"/>
  <c r="H107"/>
  <c r="H36"/>
  <c r="G248" l="1"/>
  <c r="O248"/>
  <c r="J320"/>
  <c r="J427" s="1"/>
  <c r="J428" s="1"/>
  <c r="D426"/>
  <c r="L248"/>
  <c r="L355"/>
  <c r="G72"/>
  <c r="K72"/>
  <c r="K107"/>
  <c r="M143"/>
  <c r="N248"/>
  <c r="N427" s="1"/>
  <c r="N428" s="1"/>
  <c r="F72"/>
  <c r="F107"/>
  <c r="J107"/>
  <c r="N107"/>
  <c r="J179"/>
  <c r="N179"/>
  <c r="E284"/>
  <c r="E427" s="1"/>
  <c r="E428" s="1"/>
  <c r="I284"/>
  <c r="I427" s="1"/>
  <c r="I428" s="1"/>
  <c r="H320"/>
  <c r="I426"/>
  <c r="M426"/>
  <c r="I107"/>
  <c r="M107"/>
  <c r="D248"/>
  <c r="O320"/>
  <c r="G320"/>
  <c r="E426"/>
  <c r="H355"/>
  <c r="D36"/>
  <c r="G355"/>
  <c r="K36"/>
  <c r="O72"/>
  <c r="D427"/>
  <c r="D428" s="1"/>
  <c r="L427"/>
  <c r="L428" s="1"/>
  <c r="M427"/>
  <c r="M428" s="1"/>
  <c r="K427"/>
  <c r="K428" s="1"/>
  <c r="F427"/>
  <c r="F428" s="1"/>
  <c r="G36"/>
  <c r="G427" s="1"/>
  <c r="G428" s="1"/>
  <c r="O36"/>
  <c r="H427"/>
  <c r="H428" s="1"/>
  <c r="O427" l="1"/>
  <c r="O428" s="1"/>
</calcChain>
</file>

<file path=xl/sharedStrings.xml><?xml version="1.0" encoding="utf-8"?>
<sst xmlns="http://schemas.openxmlformats.org/spreadsheetml/2006/main" count="945" uniqueCount="168">
  <si>
    <t>ООО "СТК"</t>
  </si>
  <si>
    <t>День:</t>
  </si>
  <si>
    <t>Понедельник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</si>
  <si>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</si>
  <si>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</si>
  <si>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</si>
  <si>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</si>
  <si>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</si>
  <si>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</si>
  <si>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</si>
  <si>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</si>
  <si>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</si>
  <si>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</si>
  <si>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</si>
  <si>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</si>
  <si>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</si>
  <si>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</si>
  <si>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</si>
  <si>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</si>
  <si>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</si>
  <si>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</si>
  <si>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</si>
  <si>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</si>
  <si>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</si>
  <si>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</si>
  <si>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</si>
  <si>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</si>
  <si>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</si>
  <si>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Итого за день</t>
  </si>
  <si>
    <t>Вторник</t>
  </si>
  <si>
    <t>Среда</t>
  </si>
  <si>
    <t>200/15</t>
  </si>
  <si>
    <t>к/к</t>
  </si>
  <si>
    <t>Четверг</t>
  </si>
  <si>
    <t>Пятница</t>
  </si>
  <si>
    <t>150/5</t>
  </si>
  <si>
    <t xml:space="preserve">Кофейный напиток </t>
  </si>
  <si>
    <t>200/5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</si>
  <si>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</si>
  <si>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</si>
  <si>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</si>
  <si>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 xml:space="preserve">Какао с молоком </t>
  </si>
  <si>
    <t xml:space="preserve">Картофельное пюре </t>
  </si>
  <si>
    <t xml:space="preserve">Чай с сахаром и лимоном </t>
  </si>
  <si>
    <t xml:space="preserve">Рассольник Ленинградский со сметаной </t>
  </si>
  <si>
    <t xml:space="preserve">Рис отварной </t>
  </si>
  <si>
    <t xml:space="preserve">Каша вязкая манная молочная с маслом сливочным </t>
  </si>
  <si>
    <t xml:space="preserve">Чай с сахаром </t>
  </si>
  <si>
    <t xml:space="preserve">Жаркое по-домашнему со свининой </t>
  </si>
  <si>
    <t xml:space="preserve">Каша вязкая пшенная молочная с маслом </t>
  </si>
  <si>
    <t xml:space="preserve">Чай с молоком и сахаром </t>
  </si>
  <si>
    <t xml:space="preserve">Каша из пшена и риса молочная («Дружба») </t>
  </si>
  <si>
    <t>Батон обогащенный</t>
  </si>
  <si>
    <t>* - С 01.03. в рецептуре блюд лук репчатый заменяется на лук зелёный</t>
  </si>
  <si>
    <t>** - С 01.03. в рецептуре блюд огурец соленый заменяется на огурец свежий</t>
  </si>
  <si>
    <t>*** - С 01.03. рецептура блюд с капустой б/к заменяется на салат из помидоров или помидор кусочком.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</si>
  <si>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</si>
  <si>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</si>
  <si>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Полдник</t>
  </si>
  <si>
    <t>Ужин</t>
  </si>
  <si>
    <t>Итого за Полдник</t>
  </si>
  <si>
    <t>Итого за Ужин</t>
  </si>
  <si>
    <t>2-ой ужин</t>
  </si>
  <si>
    <t>Итого за 2-ой ужин</t>
  </si>
  <si>
    <t>Булочка домашняя</t>
  </si>
  <si>
    <t>Булочка "Веснушка"</t>
  </si>
  <si>
    <t>Птица, тушеная в сметанном соусе</t>
  </si>
  <si>
    <t>Пирожок с повидлом</t>
  </si>
  <si>
    <t>Кефир</t>
  </si>
  <si>
    <t>Булочка "Алтайская"</t>
  </si>
  <si>
    <t>Запеканка картофельная с мясом</t>
  </si>
  <si>
    <t>Булочка  "Янтарная"</t>
  </si>
  <si>
    <t xml:space="preserve">Фрукты сезонные </t>
  </si>
  <si>
    <t>Фрукты сезонные</t>
  </si>
  <si>
    <t>Итого среднее за день</t>
  </si>
  <si>
    <t>Приложение №8 к СанПиН 2.3/2.4.3590-20</t>
  </si>
  <si>
    <t>7-11</t>
  </si>
  <si>
    <t>2*</t>
  </si>
  <si>
    <t xml:space="preserve">Бутерброд с джемом </t>
  </si>
  <si>
    <t>431*</t>
  </si>
  <si>
    <t>98*</t>
  </si>
  <si>
    <t>323*</t>
  </si>
  <si>
    <t>Сухарики пшеничные</t>
  </si>
  <si>
    <t xml:space="preserve">Печень по-строгановски </t>
  </si>
  <si>
    <t>100*</t>
  </si>
  <si>
    <t>325*</t>
  </si>
  <si>
    <t>434*</t>
  </si>
  <si>
    <t>331*</t>
  </si>
  <si>
    <t>256*</t>
  </si>
  <si>
    <t>Итого за 12 дней</t>
  </si>
  <si>
    <t>** - Семидневное меню для основных вариантов стандартных диет с использованием блюд  оптимизированного состава, применяемых в лечебном питании. Москва-2010 г., Тутельян В.А., Гаппаров М.М.Г. И др.</t>
  </si>
  <si>
    <t>*** - Лечебное питание (в таблицах и схемах). Э. Н. Преображенская. Издательство „ПрофиКС” Санкт-Петербург 2013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</si>
  <si>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</si>
  <si>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</si>
  <si>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432*</t>
  </si>
  <si>
    <t>402*</t>
  </si>
  <si>
    <t>430*</t>
  </si>
  <si>
    <t>335*</t>
  </si>
  <si>
    <t>467*</t>
  </si>
  <si>
    <t>433*</t>
  </si>
  <si>
    <t>312*</t>
  </si>
  <si>
    <t>11,22**</t>
  </si>
  <si>
    <t>190*</t>
  </si>
  <si>
    <t>258*</t>
  </si>
  <si>
    <t>451*</t>
  </si>
  <si>
    <t>91*</t>
  </si>
  <si>
    <t>184*</t>
  </si>
  <si>
    <t>475*</t>
  </si>
  <si>
    <t>95*</t>
  </si>
  <si>
    <t>299*</t>
  </si>
  <si>
    <t>478*</t>
  </si>
  <si>
    <t>99*</t>
  </si>
  <si>
    <t>435*</t>
  </si>
  <si>
    <t>125/25</t>
  </si>
  <si>
    <t>193*</t>
  </si>
  <si>
    <t>Запеканка рисовая с творогом со сгущ.молоком</t>
  </si>
  <si>
    <t>Суббота</t>
  </si>
  <si>
    <t>Котлеты рыбные любительские с соусом томатным</t>
  </si>
  <si>
    <t>Суп картофельный с рисом</t>
  </si>
  <si>
    <t>Макаронные изделия отварные</t>
  </si>
  <si>
    <t>Кондитерские изделия</t>
  </si>
  <si>
    <t xml:space="preserve">Борщ с капусты, картофелем и со сметаной </t>
  </si>
  <si>
    <t>Каша гречневая рассыпчатая</t>
  </si>
  <si>
    <t xml:space="preserve">Суп картофельный с горохом и гренками  </t>
  </si>
  <si>
    <t>314/366*</t>
  </si>
  <si>
    <t>Биточки рубленые из птицы с соусом молочным</t>
  </si>
  <si>
    <t>Чай с повидлом</t>
  </si>
  <si>
    <t>Бутерброд с джемом</t>
  </si>
  <si>
    <t>241/364*</t>
  </si>
  <si>
    <t>3*</t>
  </si>
  <si>
    <t>Бутерброд с сыром</t>
  </si>
  <si>
    <t>Суп картофельный с вермишелью</t>
  </si>
  <si>
    <t>283/364*</t>
  </si>
  <si>
    <t>Тефтели мясные с соусом молочным</t>
  </si>
  <si>
    <t>211*</t>
  </si>
  <si>
    <t>Ряженка</t>
  </si>
  <si>
    <t xml:space="preserve">Суп картофельный с фасолью со сметаной </t>
  </si>
  <si>
    <t>257*</t>
  </si>
  <si>
    <t>Печень по-строгановски</t>
  </si>
  <si>
    <t>275/364*</t>
  </si>
  <si>
    <t xml:space="preserve">Котлеты мясо-картофельные по-хлыновски с соусом томатным </t>
  </si>
  <si>
    <t xml:space="preserve">Каша вязкая  геркулесовая с маслом сливочным </t>
  </si>
  <si>
    <t xml:space="preserve">Каша вязкая молочная рисовая с маслом сливочным </t>
  </si>
  <si>
    <t>Каша вязкая пшеничная молочная с маслом сливочным</t>
  </si>
  <si>
    <t>40</t>
  </si>
  <si>
    <t>Примерное двухнедельное цикличное сбалансированное меню  5-ти разового питания
для организации бюджетного питания учащихся 7-11 лет в муниципальных образовательных учреждениях
стоимостью 215 руб.</t>
  </si>
  <si>
    <t>200/20</t>
  </si>
  <si>
    <t>471*</t>
  </si>
  <si>
    <t>273*</t>
  </si>
  <si>
    <t>Котлеты мясные с соусом томатным</t>
  </si>
  <si>
    <t>Пудинг рыбный (паровой) с соусом молочным</t>
  </si>
  <si>
    <t>251/366*</t>
  </si>
  <si>
    <t>Печеночный пудинг с соусом молочным</t>
  </si>
  <si>
    <t>291/364*</t>
  </si>
  <si>
    <t>Фрикадельки в соусе томатном</t>
  </si>
  <si>
    <t>260/366*</t>
  </si>
  <si>
    <t>Чай с сахаром и лимоном</t>
  </si>
  <si>
    <t>Биточки (особые) с соусом томатным</t>
  </si>
  <si>
    <t>411*</t>
  </si>
  <si>
    <t xml:space="preserve">Кисель плодово-ягодный с витамином  "С" </t>
  </si>
  <si>
    <t>394*</t>
  </si>
  <si>
    <t xml:space="preserve">Компот из свежих фруктов с витамином "С" </t>
  </si>
  <si>
    <t>436*</t>
  </si>
  <si>
    <t>Напиток из апельсинов с витамином С</t>
  </si>
  <si>
    <t>438*</t>
  </si>
  <si>
    <t>Напиток яблочный с витамином С</t>
  </si>
  <si>
    <t>80/25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</si>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</sst>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8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28" xfId="0" applyFont="1" applyFill="1" applyBorder="1" applyAlignment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/>
    </xf>
    <xf numFmtId="49" fontId="0" fillId="0" borderId="20" xfId="0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443"/>
  <sheetViews>
    <sheetView tabSelected="1" view="pageBreakPreview" topLeftCell="A227" zoomScale="90" zoomScaleNormal="55" zoomScaleSheetLayoutView="90" workbookViewId="0">
      <selection activeCell="D248" sqref="D248:F248"/>
    </sheetView>
  </sheetViews>
  <sheetFormatPr defaultColWidth="10.5" defaultRowHeight="11.45" customHeight="1"/>
  <cols>
    <col min="1" max="1" width="11.83203125" style="30" customWidth="1"/>
    <col min="2" max="2" width="51.6640625" style="29" customWidth="1"/>
    <col min="3" max="3" width="15.1640625" style="29" customWidth="1"/>
    <col min="4" max="4" width="11.1640625" style="29" customWidth="1"/>
    <col min="5" max="5" width="9.33203125" style="29" customWidth="1"/>
    <col min="6" max="6" width="10.1640625" style="29" customWidth="1"/>
    <col min="7" max="7" width="10.5" style="29" customWidth="1"/>
    <col min="8" max="8" width="9.1640625" style="29" customWidth="1"/>
    <col min="9" max="9" width="8.6640625" style="29" customWidth="1"/>
    <col min="10" max="10" width="9" style="29" customWidth="1"/>
    <col min="11" max="11" width="8.5" style="29" customWidth="1"/>
    <col min="12" max="12" width="10.33203125" style="29" customWidth="1"/>
    <col min="13" max="13" width="10.6640625" style="29" customWidth="1"/>
    <col min="14" max="14" width="9.33203125" style="29" customWidth="1"/>
    <col min="15" max="15" width="9.1640625" style="29" customWidth="1"/>
    <col min="16" max="16384" width="10.5" style="1"/>
  </cols>
  <sheetData>
    <row r="1" spans="1:15" ht="33.75" customHeight="1">
      <c r="A1" s="117" t="s">
        <v>0</v>
      </c>
      <c r="B1" s="117"/>
      <c r="C1" s="117"/>
      <c r="D1" s="117"/>
      <c r="E1" s="117"/>
      <c r="F1" s="117"/>
      <c r="G1" s="118" t="s">
        <v>75</v>
      </c>
      <c r="H1" s="118"/>
      <c r="I1" s="118"/>
      <c r="J1" s="118"/>
      <c r="K1" s="118"/>
      <c r="L1" s="118"/>
      <c r="M1" s="118"/>
      <c r="N1" s="118"/>
      <c r="O1" s="118"/>
    </row>
    <row r="2" spans="1:15" ht="69" customHeight="1">
      <c r="A2" s="119" t="s">
        <v>145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1.1" customHeight="1">
      <c r="A4" s="10"/>
      <c r="B4" s="11"/>
      <c r="C4" s="9"/>
      <c r="D4" s="107" t="s">
        <v>1</v>
      </c>
      <c r="E4" s="107"/>
      <c r="F4" s="9" t="s">
        <v>2</v>
      </c>
      <c r="G4" s="9"/>
      <c r="H4" s="9"/>
      <c r="I4" s="108" t="s">
        <v>3</v>
      </c>
      <c r="J4" s="108"/>
      <c r="K4" s="9"/>
      <c r="L4" s="9"/>
      <c r="M4" s="9"/>
      <c r="N4" s="9"/>
      <c r="O4" s="9"/>
    </row>
    <row r="5" spans="1:15" ht="18.75" customHeight="1">
      <c r="A5" s="8"/>
      <c r="B5" s="9"/>
      <c r="C5" s="9"/>
      <c r="D5" s="107" t="s">
        <v>4</v>
      </c>
      <c r="E5" s="107"/>
      <c r="F5" s="12">
        <v>1</v>
      </c>
      <c r="G5" s="9"/>
      <c r="H5" s="9"/>
      <c r="I5" s="108" t="s">
        <v>5</v>
      </c>
      <c r="J5" s="108"/>
      <c r="K5" s="13" t="s">
        <v>76</v>
      </c>
      <c r="L5" s="9"/>
      <c r="M5" s="9"/>
      <c r="N5" s="9"/>
      <c r="O5" s="9"/>
    </row>
    <row r="6" spans="1:15" ht="25.5" customHeight="1">
      <c r="A6" s="109" t="s">
        <v>6</v>
      </c>
      <c r="B6" s="111" t="s">
        <v>7</v>
      </c>
      <c r="C6" s="111" t="s">
        <v>8</v>
      </c>
      <c r="D6" s="113" t="s">
        <v>9</v>
      </c>
      <c r="E6" s="114"/>
      <c r="F6" s="115"/>
      <c r="G6" s="116" t="s">
        <v>10</v>
      </c>
      <c r="H6" s="113" t="s">
        <v>11</v>
      </c>
      <c r="I6" s="113"/>
      <c r="J6" s="113"/>
      <c r="K6" s="113"/>
      <c r="L6" s="120" t="s">
        <v>12</v>
      </c>
      <c r="M6" s="120"/>
      <c r="N6" s="120"/>
      <c r="O6" s="120"/>
    </row>
    <row r="7" spans="1:15" ht="30.75" customHeight="1">
      <c r="A7" s="110"/>
      <c r="B7" s="112"/>
      <c r="C7" s="112"/>
      <c r="D7" s="62" t="s">
        <v>13</v>
      </c>
      <c r="E7" s="62" t="s">
        <v>14</v>
      </c>
      <c r="F7" s="62" t="s">
        <v>15</v>
      </c>
      <c r="G7" s="106"/>
      <c r="H7" s="62" t="s">
        <v>16</v>
      </c>
      <c r="I7" s="62" t="s">
        <v>17</v>
      </c>
      <c r="J7" s="62" t="s">
        <v>18</v>
      </c>
      <c r="K7" s="62" t="s">
        <v>19</v>
      </c>
      <c r="L7" s="62" t="s">
        <v>20</v>
      </c>
      <c r="M7" s="62" t="s">
        <v>21</v>
      </c>
      <c r="N7" s="62" t="s">
        <v>22</v>
      </c>
      <c r="O7" s="67" t="s">
        <v>23</v>
      </c>
    </row>
    <row r="8" spans="1:15" ht="20.100000000000001" customHeight="1">
      <c r="A8" s="72">
        <v>1</v>
      </c>
      <c r="B8" s="104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14">
        <v>15</v>
      </c>
    </row>
    <row r="9" spans="1:15" ht="20.100000000000001" customHeight="1">
      <c r="A9" s="76" t="s">
        <v>24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15" ht="20.100000000000001" customHeight="1">
      <c r="A10" s="6" t="s">
        <v>106</v>
      </c>
      <c r="B10" s="90" t="s">
        <v>141</v>
      </c>
      <c r="C10" s="5" t="s">
        <v>35</v>
      </c>
      <c r="D10" s="42">
        <v>5.0999999999999996</v>
      </c>
      <c r="E10" s="6">
        <v>7.5</v>
      </c>
      <c r="F10" s="6">
        <v>23</v>
      </c>
      <c r="G10" s="6">
        <v>180.44</v>
      </c>
      <c r="H10" s="5">
        <v>0.1</v>
      </c>
      <c r="I10" s="5">
        <v>0</v>
      </c>
      <c r="J10" s="5">
        <v>0.2</v>
      </c>
      <c r="K10" s="6">
        <v>2</v>
      </c>
      <c r="L10" s="5">
        <v>235</v>
      </c>
      <c r="M10" s="6">
        <v>347</v>
      </c>
      <c r="N10" s="5">
        <v>41</v>
      </c>
      <c r="O10" s="5">
        <v>1.9</v>
      </c>
    </row>
    <row r="11" spans="1:15" ht="20.100000000000001" customHeight="1">
      <c r="A11" s="6" t="s">
        <v>96</v>
      </c>
      <c r="B11" s="90" t="s">
        <v>47</v>
      </c>
      <c r="C11" s="6">
        <v>200</v>
      </c>
      <c r="D11" s="42">
        <v>0</v>
      </c>
      <c r="E11" s="6">
        <v>0</v>
      </c>
      <c r="F11" s="6">
        <v>15</v>
      </c>
      <c r="G11" s="6">
        <v>60</v>
      </c>
      <c r="H11" s="6">
        <v>0</v>
      </c>
      <c r="I11" s="6">
        <v>0</v>
      </c>
      <c r="J11" s="6">
        <v>0</v>
      </c>
      <c r="K11" s="5">
        <v>0</v>
      </c>
      <c r="L11" s="6">
        <v>5</v>
      </c>
      <c r="M11" s="6">
        <v>8</v>
      </c>
      <c r="N11" s="6">
        <v>4</v>
      </c>
      <c r="O11" s="6">
        <v>1</v>
      </c>
    </row>
    <row r="12" spans="1:15" ht="20.100000000000001" customHeight="1">
      <c r="A12" s="5" t="s">
        <v>32</v>
      </c>
      <c r="B12" s="90" t="s">
        <v>52</v>
      </c>
      <c r="C12" s="6">
        <v>40</v>
      </c>
      <c r="D12" s="41">
        <v>3.16</v>
      </c>
      <c r="E12" s="5">
        <v>0.4</v>
      </c>
      <c r="F12" s="5">
        <v>19.3</v>
      </c>
      <c r="G12" s="5">
        <v>94.4</v>
      </c>
      <c r="H12" s="5">
        <v>7.0000000000000007E-2</v>
      </c>
      <c r="I12" s="5">
        <v>0</v>
      </c>
      <c r="J12" s="5">
        <v>0</v>
      </c>
      <c r="K12" s="5">
        <v>0.3</v>
      </c>
      <c r="L12" s="5">
        <v>9.1999999999999993</v>
      </c>
      <c r="M12" s="5">
        <v>34.799999999999997</v>
      </c>
      <c r="N12" s="5">
        <v>13.2</v>
      </c>
      <c r="O12" s="5">
        <v>0.8</v>
      </c>
    </row>
    <row r="13" spans="1:15" ht="20.100000000000001" customHeight="1">
      <c r="A13" s="105" t="s">
        <v>25</v>
      </c>
      <c r="B13" s="105"/>
      <c r="C13" s="105"/>
      <c r="D13" s="69">
        <f t="shared" ref="D13:O13" si="0">SUM(D10:D12)</f>
        <v>8.26</v>
      </c>
      <c r="E13" s="69">
        <f t="shared" si="0"/>
        <v>7.9</v>
      </c>
      <c r="F13" s="69">
        <f t="shared" si="0"/>
        <v>57.3</v>
      </c>
      <c r="G13" s="69">
        <f t="shared" si="0"/>
        <v>334.84000000000003</v>
      </c>
      <c r="H13" s="69">
        <f t="shared" si="0"/>
        <v>0.17</v>
      </c>
      <c r="I13" s="69">
        <f t="shared" si="0"/>
        <v>0</v>
      </c>
      <c r="J13" s="69">
        <f t="shared" si="0"/>
        <v>0.2</v>
      </c>
      <c r="K13" s="69">
        <f t="shared" si="0"/>
        <v>2.2999999999999998</v>
      </c>
      <c r="L13" s="69">
        <f t="shared" si="0"/>
        <v>249.2</v>
      </c>
      <c r="M13" s="69">
        <f t="shared" si="0"/>
        <v>389.8</v>
      </c>
      <c r="N13" s="69">
        <f t="shared" si="0"/>
        <v>58.2</v>
      </c>
      <c r="O13" s="42">
        <f t="shared" si="0"/>
        <v>3.7</v>
      </c>
    </row>
    <row r="14" spans="1:15" ht="20.100000000000001" customHeight="1">
      <c r="A14" s="66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1:15" ht="24.75" customHeight="1">
      <c r="A15" s="5" t="s">
        <v>84</v>
      </c>
      <c r="B15" s="90" t="s">
        <v>131</v>
      </c>
      <c r="C15" s="5">
        <v>200</v>
      </c>
      <c r="D15" s="5">
        <v>2.9</v>
      </c>
      <c r="E15" s="5">
        <v>2.1</v>
      </c>
      <c r="F15" s="5">
        <v>18</v>
      </c>
      <c r="G15" s="5">
        <v>107.27</v>
      </c>
      <c r="H15" s="7">
        <v>0.03</v>
      </c>
      <c r="I15" s="7">
        <v>5.4</v>
      </c>
      <c r="J15" s="79">
        <v>0</v>
      </c>
      <c r="K15" s="7">
        <v>2.6</v>
      </c>
      <c r="L15" s="7">
        <v>10.99</v>
      </c>
      <c r="M15" s="7">
        <v>23.03</v>
      </c>
      <c r="N15" s="7">
        <v>7.4</v>
      </c>
      <c r="O15" s="7">
        <v>0.3</v>
      </c>
    </row>
    <row r="16" spans="1:15" ht="24.75" customHeight="1">
      <c r="A16" s="6" t="s">
        <v>148</v>
      </c>
      <c r="B16" s="90" t="s">
        <v>157</v>
      </c>
      <c r="C16" s="5" t="s">
        <v>166</v>
      </c>
      <c r="D16" s="7">
        <f>7.5</f>
        <v>7.5</v>
      </c>
      <c r="E16" s="80">
        <f>9.9</f>
        <v>9.9</v>
      </c>
      <c r="F16" s="80">
        <f>5.9</f>
        <v>5.9</v>
      </c>
      <c r="G16" s="80">
        <f>143</f>
        <v>143</v>
      </c>
      <c r="H16" s="80">
        <f>0.09</f>
        <v>0.09</v>
      </c>
      <c r="I16" s="80">
        <v>0</v>
      </c>
      <c r="J16" s="80">
        <v>0</v>
      </c>
      <c r="K16" s="80">
        <f>1.8</f>
        <v>1.8</v>
      </c>
      <c r="L16" s="80">
        <f>6</f>
        <v>6</v>
      </c>
      <c r="M16" s="80">
        <f>12</f>
        <v>12</v>
      </c>
      <c r="N16" s="80">
        <f>77</f>
        <v>77</v>
      </c>
      <c r="O16" s="80">
        <f>1</f>
        <v>1</v>
      </c>
    </row>
    <row r="17" spans="1:15" ht="20.100000000000001" customHeight="1">
      <c r="A17" s="6" t="s">
        <v>81</v>
      </c>
      <c r="B17" s="90" t="s">
        <v>122</v>
      </c>
      <c r="C17" s="5" t="s">
        <v>35</v>
      </c>
      <c r="D17" s="42">
        <v>3.6</v>
      </c>
      <c r="E17" s="6">
        <v>4.8</v>
      </c>
      <c r="F17" s="6">
        <v>37.1</v>
      </c>
      <c r="G17" s="6">
        <v>183.8</v>
      </c>
      <c r="H17" s="6">
        <v>0</v>
      </c>
      <c r="I17" s="6">
        <v>0</v>
      </c>
      <c r="J17" s="6">
        <v>4.5</v>
      </c>
      <c r="K17" s="6">
        <v>1.3</v>
      </c>
      <c r="L17" s="6">
        <v>38.9</v>
      </c>
      <c r="M17" s="6">
        <v>172</v>
      </c>
      <c r="N17" s="6">
        <v>17.399999999999999</v>
      </c>
      <c r="O17" s="6">
        <v>0.3</v>
      </c>
    </row>
    <row r="18" spans="1:15" ht="20.100000000000001" customHeight="1">
      <c r="A18" s="6" t="s">
        <v>95</v>
      </c>
      <c r="B18" s="90" t="s">
        <v>39</v>
      </c>
      <c r="C18" s="5">
        <v>200</v>
      </c>
      <c r="D18" s="42">
        <v>0.6</v>
      </c>
      <c r="E18" s="5">
        <v>0.1</v>
      </c>
      <c r="F18" s="6">
        <v>45.7</v>
      </c>
      <c r="G18" s="6">
        <v>176</v>
      </c>
      <c r="H18" s="5">
        <v>1.1000000000000001</v>
      </c>
      <c r="I18" s="5">
        <v>0</v>
      </c>
      <c r="J18" s="5">
        <v>35.6</v>
      </c>
      <c r="K18" s="5">
        <v>6.5</v>
      </c>
      <c r="L18" s="5">
        <v>151.19999999999999</v>
      </c>
      <c r="M18" s="5">
        <v>327.60000000000002</v>
      </c>
      <c r="N18" s="5">
        <v>25.2</v>
      </c>
      <c r="O18" s="5">
        <v>3.6</v>
      </c>
    </row>
    <row r="19" spans="1:15" ht="20.100000000000001" customHeight="1">
      <c r="A19" s="5" t="s">
        <v>32</v>
      </c>
      <c r="B19" s="92" t="s">
        <v>40</v>
      </c>
      <c r="C19" s="6">
        <v>40</v>
      </c>
      <c r="D19" s="42">
        <v>2.6</v>
      </c>
      <c r="E19" s="6">
        <v>0.5</v>
      </c>
      <c r="F19" s="6">
        <v>15.8</v>
      </c>
      <c r="G19" s="6">
        <v>78.239999999999995</v>
      </c>
      <c r="H19" s="6">
        <v>0.1</v>
      </c>
      <c r="I19" s="5">
        <v>0</v>
      </c>
      <c r="J19" s="5">
        <v>0</v>
      </c>
      <c r="K19" s="5">
        <v>1.6</v>
      </c>
      <c r="L19" s="6">
        <v>11.6</v>
      </c>
      <c r="M19" s="6">
        <v>13.4</v>
      </c>
      <c r="N19" s="6">
        <v>55.8</v>
      </c>
      <c r="O19" s="6">
        <v>3.2</v>
      </c>
    </row>
    <row r="20" spans="1:15" ht="20.100000000000001" customHeight="1">
      <c r="A20" s="121" t="s">
        <v>27</v>
      </c>
      <c r="B20" s="121"/>
      <c r="C20" s="121"/>
      <c r="D20" s="72">
        <f t="shared" ref="D20:O20" si="1">SUM(D15:D19)</f>
        <v>17.2</v>
      </c>
      <c r="E20" s="72">
        <f t="shared" si="1"/>
        <v>17.400000000000002</v>
      </c>
      <c r="F20" s="72">
        <f t="shared" si="1"/>
        <v>122.5</v>
      </c>
      <c r="G20" s="72">
        <f t="shared" si="1"/>
        <v>688.31</v>
      </c>
      <c r="H20" s="72">
        <f t="shared" si="1"/>
        <v>1.3200000000000003</v>
      </c>
      <c r="I20" s="72">
        <f t="shared" si="1"/>
        <v>5.4</v>
      </c>
      <c r="J20" s="72">
        <f t="shared" si="1"/>
        <v>40.1</v>
      </c>
      <c r="K20" s="72">
        <f t="shared" si="1"/>
        <v>13.799999999999999</v>
      </c>
      <c r="L20" s="72">
        <f t="shared" si="1"/>
        <v>218.68999999999997</v>
      </c>
      <c r="M20" s="72">
        <f t="shared" si="1"/>
        <v>548.03</v>
      </c>
      <c r="N20" s="72">
        <f t="shared" si="1"/>
        <v>182.8</v>
      </c>
      <c r="O20" s="42">
        <f t="shared" si="1"/>
        <v>8.4</v>
      </c>
    </row>
    <row r="21" spans="1:15" ht="20.100000000000001" customHeight="1">
      <c r="A21" s="122" t="s">
        <v>58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</row>
    <row r="22" spans="1:15" ht="20.100000000000001" customHeight="1">
      <c r="A22" s="6" t="s">
        <v>96</v>
      </c>
      <c r="B22" s="90" t="s">
        <v>47</v>
      </c>
      <c r="C22" s="6">
        <v>200</v>
      </c>
      <c r="D22" s="42">
        <v>0</v>
      </c>
      <c r="E22" s="6">
        <v>0</v>
      </c>
      <c r="F22" s="6">
        <v>15</v>
      </c>
      <c r="G22" s="6">
        <v>60</v>
      </c>
      <c r="H22" s="6">
        <v>0</v>
      </c>
      <c r="I22" s="6">
        <v>0</v>
      </c>
      <c r="J22" s="6">
        <v>0</v>
      </c>
      <c r="K22" s="5">
        <v>0</v>
      </c>
      <c r="L22" s="6">
        <v>5</v>
      </c>
      <c r="M22" s="6">
        <v>8</v>
      </c>
      <c r="N22" s="6">
        <v>4</v>
      </c>
      <c r="O22" s="6">
        <v>1</v>
      </c>
    </row>
    <row r="23" spans="1:15" ht="20.100000000000001" customHeight="1">
      <c r="A23" s="5" t="s">
        <v>32</v>
      </c>
      <c r="B23" s="92" t="s">
        <v>120</v>
      </c>
      <c r="C23" s="6">
        <v>30</v>
      </c>
      <c r="D23" s="42">
        <v>1.1299999999999999</v>
      </c>
      <c r="E23" s="6">
        <v>1.47</v>
      </c>
      <c r="F23" s="6">
        <v>11.16</v>
      </c>
      <c r="G23" s="6">
        <v>62.5</v>
      </c>
      <c r="H23" s="6">
        <v>0</v>
      </c>
      <c r="I23" s="6">
        <v>45</v>
      </c>
      <c r="J23" s="6">
        <v>0</v>
      </c>
      <c r="K23" s="5">
        <v>0.2</v>
      </c>
      <c r="L23" s="6">
        <v>0.53</v>
      </c>
      <c r="M23" s="6">
        <v>4.3</v>
      </c>
      <c r="N23" s="6">
        <v>13.5</v>
      </c>
      <c r="O23" s="6">
        <v>0.2</v>
      </c>
    </row>
    <row r="24" spans="1:15" ht="20.100000000000001" customHeight="1">
      <c r="A24" s="45" t="s">
        <v>60</v>
      </c>
      <c r="B24" s="46"/>
      <c r="C24" s="47"/>
      <c r="D24" s="42">
        <f t="shared" ref="D24:O24" si="2">SUM(D22:D23)</f>
        <v>1.1299999999999999</v>
      </c>
      <c r="E24" s="42">
        <f t="shared" si="2"/>
        <v>1.47</v>
      </c>
      <c r="F24" s="42">
        <f t="shared" si="2"/>
        <v>26.16</v>
      </c>
      <c r="G24" s="42">
        <f t="shared" si="2"/>
        <v>122.5</v>
      </c>
      <c r="H24" s="42">
        <f t="shared" si="2"/>
        <v>0</v>
      </c>
      <c r="I24" s="42">
        <f t="shared" si="2"/>
        <v>45</v>
      </c>
      <c r="J24" s="42">
        <f t="shared" si="2"/>
        <v>0</v>
      </c>
      <c r="K24" s="42">
        <f t="shared" si="2"/>
        <v>0.2</v>
      </c>
      <c r="L24" s="42">
        <f t="shared" si="2"/>
        <v>5.53</v>
      </c>
      <c r="M24" s="42">
        <f t="shared" si="2"/>
        <v>12.3</v>
      </c>
      <c r="N24" s="42">
        <f t="shared" si="2"/>
        <v>17.5</v>
      </c>
      <c r="O24" s="42">
        <f t="shared" si="2"/>
        <v>1.2</v>
      </c>
    </row>
    <row r="25" spans="1:15" ht="20.100000000000001" customHeight="1">
      <c r="A25" s="45" t="s">
        <v>59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100000000000001" customHeight="1">
      <c r="A26" s="6" t="s">
        <v>155</v>
      </c>
      <c r="B26" s="90" t="s">
        <v>152</v>
      </c>
      <c r="C26" s="5" t="s">
        <v>166</v>
      </c>
      <c r="D26" s="42">
        <v>26</v>
      </c>
      <c r="E26" s="6">
        <v>15.4</v>
      </c>
      <c r="F26" s="6">
        <v>12.4</v>
      </c>
      <c r="G26" s="33">
        <v>302</v>
      </c>
      <c r="H26" s="6">
        <v>0.5</v>
      </c>
      <c r="I26" s="6">
        <v>24.8</v>
      </c>
      <c r="J26" s="81">
        <v>10.7</v>
      </c>
      <c r="K26" s="6">
        <v>5.8</v>
      </c>
      <c r="L26" s="6">
        <v>25.4</v>
      </c>
      <c r="M26" s="6">
        <v>444</v>
      </c>
      <c r="N26" s="6">
        <v>27.8</v>
      </c>
      <c r="O26" s="6">
        <v>9.8000000000000007</v>
      </c>
    </row>
    <row r="27" spans="1:15" ht="20.100000000000001" customHeight="1">
      <c r="A27" s="6" t="s">
        <v>97</v>
      </c>
      <c r="B27" s="90" t="s">
        <v>42</v>
      </c>
      <c r="C27" s="5" t="s">
        <v>35</v>
      </c>
      <c r="D27" s="42">
        <v>3.4</v>
      </c>
      <c r="E27" s="6">
        <v>8.3000000000000007</v>
      </c>
      <c r="F27" s="6">
        <v>22.4</v>
      </c>
      <c r="G27" s="6">
        <v>150.55000000000001</v>
      </c>
      <c r="H27" s="5">
        <v>0.03</v>
      </c>
      <c r="I27" s="5">
        <v>0</v>
      </c>
      <c r="J27" s="5">
        <v>0.1</v>
      </c>
      <c r="K27" s="5">
        <v>0.4</v>
      </c>
      <c r="L27" s="6">
        <v>4</v>
      </c>
      <c r="M27" s="6">
        <v>73.2</v>
      </c>
      <c r="N27" s="6">
        <v>22.8</v>
      </c>
      <c r="O27" s="6">
        <v>0.7</v>
      </c>
    </row>
    <row r="28" spans="1:15" ht="20.100000000000001" customHeight="1">
      <c r="A28" s="82" t="s">
        <v>79</v>
      </c>
      <c r="B28" s="102" t="s">
        <v>43</v>
      </c>
      <c r="C28" s="5" t="s">
        <v>37</v>
      </c>
      <c r="D28" s="42">
        <v>0.3</v>
      </c>
      <c r="E28" s="6">
        <v>0</v>
      </c>
      <c r="F28" s="6">
        <v>15.2</v>
      </c>
      <c r="G28" s="33">
        <v>61</v>
      </c>
      <c r="H28" s="6">
        <v>0</v>
      </c>
      <c r="I28" s="6">
        <v>3</v>
      </c>
      <c r="J28" s="6">
        <v>0</v>
      </c>
      <c r="K28" s="5">
        <v>0</v>
      </c>
      <c r="L28" s="6">
        <v>7.4</v>
      </c>
      <c r="M28" s="6">
        <v>9</v>
      </c>
      <c r="N28" s="6">
        <v>5</v>
      </c>
      <c r="O28" s="6">
        <v>0.1</v>
      </c>
    </row>
    <row r="29" spans="1:15" ht="20.100000000000001" customHeight="1">
      <c r="A29" s="83" t="s">
        <v>32</v>
      </c>
      <c r="B29" s="94" t="s">
        <v>73</v>
      </c>
      <c r="C29" s="4">
        <v>100</v>
      </c>
      <c r="D29" s="62">
        <v>0.4</v>
      </c>
      <c r="E29" s="15">
        <v>0.4</v>
      </c>
      <c r="F29" s="15">
        <v>9.8000000000000007</v>
      </c>
      <c r="G29" s="15">
        <v>47</v>
      </c>
      <c r="H29" s="4">
        <v>0</v>
      </c>
      <c r="I29" s="4">
        <v>45</v>
      </c>
      <c r="J29" s="4">
        <v>0</v>
      </c>
      <c r="K29" s="15">
        <v>0.2</v>
      </c>
      <c r="L29" s="4">
        <v>31</v>
      </c>
      <c r="M29" s="4">
        <v>21</v>
      </c>
      <c r="N29" s="84">
        <v>12</v>
      </c>
      <c r="O29" s="85">
        <v>0.2</v>
      </c>
    </row>
    <row r="30" spans="1:15" ht="20.100000000000001" customHeight="1">
      <c r="A30" s="83" t="s">
        <v>32</v>
      </c>
      <c r="B30" s="93" t="s">
        <v>40</v>
      </c>
      <c r="C30" s="6">
        <v>40</v>
      </c>
      <c r="D30" s="42">
        <v>2.6</v>
      </c>
      <c r="E30" s="6">
        <v>0.5</v>
      </c>
      <c r="F30" s="6">
        <v>15.8</v>
      </c>
      <c r="G30" s="6">
        <v>78.239999999999995</v>
      </c>
      <c r="H30" s="6">
        <v>0.1</v>
      </c>
      <c r="I30" s="5">
        <v>0</v>
      </c>
      <c r="J30" s="5">
        <v>0</v>
      </c>
      <c r="K30" s="5">
        <v>1.6</v>
      </c>
      <c r="L30" s="6">
        <v>11.6</v>
      </c>
      <c r="M30" s="6">
        <v>13.4</v>
      </c>
      <c r="N30" s="6">
        <v>55.8</v>
      </c>
      <c r="O30" s="6">
        <v>3.2</v>
      </c>
    </row>
    <row r="31" spans="1:15" ht="20.100000000000001" customHeight="1">
      <c r="A31" s="59" t="s">
        <v>61</v>
      </c>
      <c r="B31" s="54"/>
      <c r="C31" s="55"/>
      <c r="D31" s="42">
        <f t="shared" ref="D31:O31" si="3">SUM(D26:D30)</f>
        <v>32.699999999999996</v>
      </c>
      <c r="E31" s="42">
        <f t="shared" si="3"/>
        <v>24.6</v>
      </c>
      <c r="F31" s="42">
        <f t="shared" si="3"/>
        <v>75.599999999999994</v>
      </c>
      <c r="G31" s="42">
        <f t="shared" si="3"/>
        <v>638.79</v>
      </c>
      <c r="H31" s="42">
        <f t="shared" si="3"/>
        <v>0.63</v>
      </c>
      <c r="I31" s="42">
        <f t="shared" si="3"/>
        <v>72.8</v>
      </c>
      <c r="J31" s="42">
        <f t="shared" si="3"/>
        <v>10.799999999999999</v>
      </c>
      <c r="K31" s="42">
        <f t="shared" si="3"/>
        <v>8</v>
      </c>
      <c r="L31" s="42">
        <f t="shared" si="3"/>
        <v>79.399999999999991</v>
      </c>
      <c r="M31" s="42">
        <f t="shared" si="3"/>
        <v>560.6</v>
      </c>
      <c r="N31" s="42">
        <f t="shared" si="3"/>
        <v>123.39999999999999</v>
      </c>
      <c r="O31" s="42">
        <f t="shared" si="3"/>
        <v>14</v>
      </c>
    </row>
    <row r="32" spans="1:15" ht="20.100000000000001" customHeight="1">
      <c r="A32" s="45" t="s">
        <v>62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5" ht="20.100000000000001" customHeight="1">
      <c r="A33" s="82" t="s">
        <v>98</v>
      </c>
      <c r="B33" s="101" t="s">
        <v>64</v>
      </c>
      <c r="C33" s="4">
        <v>50</v>
      </c>
      <c r="D33" s="42">
        <v>3.3</v>
      </c>
      <c r="E33" s="6">
        <v>6.2</v>
      </c>
      <c r="F33" s="6">
        <v>27.9</v>
      </c>
      <c r="G33" s="6">
        <v>180</v>
      </c>
      <c r="H33" s="6">
        <v>0.6</v>
      </c>
      <c r="I33" s="6">
        <v>0</v>
      </c>
      <c r="J33" s="5">
        <v>0.05</v>
      </c>
      <c r="K33" s="5">
        <v>0.4</v>
      </c>
      <c r="L33" s="6">
        <v>7.5</v>
      </c>
      <c r="M33" s="6">
        <v>28</v>
      </c>
      <c r="N33" s="6">
        <v>4.5</v>
      </c>
      <c r="O33" s="6">
        <v>0.3</v>
      </c>
    </row>
    <row r="34" spans="1:15" ht="20.100000000000001" customHeight="1">
      <c r="A34" s="6" t="s">
        <v>86</v>
      </c>
      <c r="B34" s="92" t="s">
        <v>68</v>
      </c>
      <c r="C34" s="5">
        <v>200</v>
      </c>
      <c r="D34" s="42">
        <v>6.1</v>
      </c>
      <c r="E34" s="6">
        <v>0.2</v>
      </c>
      <c r="F34" s="6">
        <v>8</v>
      </c>
      <c r="G34" s="6">
        <v>62</v>
      </c>
      <c r="H34" s="6">
        <v>0.08</v>
      </c>
      <c r="I34" s="6">
        <v>1</v>
      </c>
      <c r="J34" s="6">
        <v>0.04</v>
      </c>
      <c r="K34" s="5">
        <v>0</v>
      </c>
      <c r="L34" s="6">
        <v>290</v>
      </c>
      <c r="M34" s="6">
        <v>950</v>
      </c>
      <c r="N34" s="6">
        <v>140</v>
      </c>
      <c r="O34" s="5">
        <v>0</v>
      </c>
    </row>
    <row r="35" spans="1:15" ht="20.100000000000001" customHeight="1">
      <c r="A35" s="125" t="s">
        <v>63</v>
      </c>
      <c r="B35" s="126"/>
      <c r="C35" s="127"/>
      <c r="D35" s="72">
        <f>D34+D33</f>
        <v>9.3999999999999986</v>
      </c>
      <c r="E35" s="72">
        <f t="shared" ref="E35:O35" si="4">E34+E33</f>
        <v>6.4</v>
      </c>
      <c r="F35" s="72">
        <f t="shared" si="4"/>
        <v>35.9</v>
      </c>
      <c r="G35" s="72">
        <f t="shared" si="4"/>
        <v>242</v>
      </c>
      <c r="H35" s="72">
        <f t="shared" si="4"/>
        <v>0.67999999999999994</v>
      </c>
      <c r="I35" s="72">
        <f t="shared" si="4"/>
        <v>1</v>
      </c>
      <c r="J35" s="72">
        <f t="shared" si="4"/>
        <v>0.09</v>
      </c>
      <c r="K35" s="72">
        <f t="shared" si="4"/>
        <v>0.4</v>
      </c>
      <c r="L35" s="72">
        <f t="shared" si="4"/>
        <v>297.5</v>
      </c>
      <c r="M35" s="72">
        <f t="shared" si="4"/>
        <v>978</v>
      </c>
      <c r="N35" s="72">
        <f t="shared" si="4"/>
        <v>144.5</v>
      </c>
      <c r="O35" s="16">
        <f t="shared" si="4"/>
        <v>0.3</v>
      </c>
    </row>
    <row r="36" spans="1:15" ht="20.100000000000001" customHeight="1">
      <c r="A36" s="128" t="s">
        <v>28</v>
      </c>
      <c r="B36" s="128"/>
      <c r="C36" s="128"/>
      <c r="D36" s="72">
        <f t="shared" ref="D36:O36" si="5">D35+D31+D24+D20+D13</f>
        <v>68.69</v>
      </c>
      <c r="E36" s="72">
        <f t="shared" si="5"/>
        <v>57.77</v>
      </c>
      <c r="F36" s="72">
        <f t="shared" si="5"/>
        <v>317.45999999999998</v>
      </c>
      <c r="G36" s="72">
        <f t="shared" si="5"/>
        <v>2026.44</v>
      </c>
      <c r="H36" s="72">
        <f t="shared" si="5"/>
        <v>2.8000000000000003</v>
      </c>
      <c r="I36" s="72">
        <f t="shared" si="5"/>
        <v>124.2</v>
      </c>
      <c r="J36" s="72">
        <f t="shared" si="5"/>
        <v>51.190000000000005</v>
      </c>
      <c r="K36" s="72">
        <f t="shared" si="5"/>
        <v>24.7</v>
      </c>
      <c r="L36" s="72">
        <f t="shared" si="5"/>
        <v>850.31999999999994</v>
      </c>
      <c r="M36" s="72">
        <f t="shared" si="5"/>
        <v>2488.73</v>
      </c>
      <c r="N36" s="72">
        <f t="shared" si="5"/>
        <v>526.4</v>
      </c>
      <c r="O36" s="16">
        <f t="shared" si="5"/>
        <v>27.599999999999998</v>
      </c>
    </row>
    <row r="37" spans="1:15" ht="33.75" customHeight="1">
      <c r="A37" s="117" t="s">
        <v>0</v>
      </c>
      <c r="B37" s="117"/>
      <c r="C37" s="117"/>
      <c r="D37" s="117"/>
      <c r="E37" s="117"/>
      <c r="F37" s="117"/>
      <c r="G37" s="118" t="s">
        <v>75</v>
      </c>
      <c r="H37" s="118"/>
      <c r="I37" s="118"/>
      <c r="J37" s="118"/>
      <c r="K37" s="118"/>
      <c r="L37" s="118"/>
      <c r="M37" s="118"/>
      <c r="N37" s="118"/>
      <c r="O37" s="118"/>
    </row>
    <row r="38" spans="1:15" ht="69" customHeight="1">
      <c r="A38" s="119" t="s">
        <v>145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1.1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1.1" customHeight="1">
      <c r="A40" s="10"/>
      <c r="B40" s="11"/>
      <c r="C40" s="9"/>
      <c r="D40" s="107" t="s">
        <v>1</v>
      </c>
      <c r="E40" s="107"/>
      <c r="F40" s="9" t="s">
        <v>29</v>
      </c>
      <c r="G40" s="9"/>
      <c r="H40" s="9"/>
      <c r="I40" s="108" t="s">
        <v>3</v>
      </c>
      <c r="J40" s="108"/>
      <c r="K40" s="9"/>
      <c r="L40" s="9"/>
      <c r="M40" s="9"/>
      <c r="N40" s="9"/>
      <c r="O40" s="9"/>
    </row>
    <row r="41" spans="1:15" ht="11.1" customHeight="1">
      <c r="A41" s="8"/>
      <c r="B41" s="9"/>
      <c r="C41" s="9"/>
      <c r="D41" s="132" t="s">
        <v>4</v>
      </c>
      <c r="E41" s="132"/>
      <c r="F41" s="12">
        <v>1</v>
      </c>
      <c r="G41" s="9"/>
      <c r="H41" s="9"/>
      <c r="I41" s="133" t="s">
        <v>5</v>
      </c>
      <c r="J41" s="133"/>
      <c r="K41" s="13" t="s">
        <v>76</v>
      </c>
      <c r="L41" s="9"/>
      <c r="M41" s="9"/>
      <c r="N41" s="9"/>
      <c r="O41" s="9"/>
    </row>
    <row r="42" spans="1:15" ht="21.95" customHeight="1">
      <c r="A42" s="134" t="s">
        <v>6</v>
      </c>
      <c r="B42" s="136" t="s">
        <v>7</v>
      </c>
      <c r="C42" s="136" t="s">
        <v>8</v>
      </c>
      <c r="D42" s="129" t="s">
        <v>9</v>
      </c>
      <c r="E42" s="130"/>
      <c r="F42" s="137"/>
      <c r="G42" s="138" t="s">
        <v>10</v>
      </c>
      <c r="H42" s="129" t="s">
        <v>11</v>
      </c>
      <c r="I42" s="130"/>
      <c r="J42" s="130"/>
      <c r="K42" s="137"/>
      <c r="L42" s="129" t="s">
        <v>12</v>
      </c>
      <c r="M42" s="130"/>
      <c r="N42" s="130"/>
      <c r="O42" s="131"/>
    </row>
    <row r="43" spans="1:15" ht="27.75" customHeight="1">
      <c r="A43" s="135"/>
      <c r="B43" s="112"/>
      <c r="C43" s="112"/>
      <c r="D43" s="62" t="s">
        <v>13</v>
      </c>
      <c r="E43" s="62" t="s">
        <v>14</v>
      </c>
      <c r="F43" s="62" t="s">
        <v>15</v>
      </c>
      <c r="G43" s="106"/>
      <c r="H43" s="62" t="s">
        <v>16</v>
      </c>
      <c r="I43" s="62" t="s">
        <v>17</v>
      </c>
      <c r="J43" s="62" t="s">
        <v>18</v>
      </c>
      <c r="K43" s="62" t="s">
        <v>19</v>
      </c>
      <c r="L43" s="62" t="s">
        <v>20</v>
      </c>
      <c r="M43" s="62" t="s">
        <v>21</v>
      </c>
      <c r="N43" s="62" t="s">
        <v>22</v>
      </c>
      <c r="O43" s="56" t="s">
        <v>23</v>
      </c>
    </row>
    <row r="44" spans="1:15" ht="20.100000000000001" customHeight="1">
      <c r="A44" s="57">
        <v>1</v>
      </c>
      <c r="B44" s="104">
        <v>2</v>
      </c>
      <c r="C44" s="61">
        <v>3</v>
      </c>
      <c r="D44" s="61">
        <v>4</v>
      </c>
      <c r="E44" s="61">
        <v>5</v>
      </c>
      <c r="F44" s="61">
        <v>6</v>
      </c>
      <c r="G44" s="61">
        <v>7</v>
      </c>
      <c r="H44" s="61">
        <v>8</v>
      </c>
      <c r="I44" s="61">
        <v>9</v>
      </c>
      <c r="J44" s="61">
        <v>10</v>
      </c>
      <c r="K44" s="61">
        <v>11</v>
      </c>
      <c r="L44" s="61">
        <v>12</v>
      </c>
      <c r="M44" s="61">
        <v>13</v>
      </c>
      <c r="N44" s="61">
        <v>14</v>
      </c>
      <c r="O44" s="20">
        <v>15</v>
      </c>
    </row>
    <row r="45" spans="1:15" ht="20.100000000000001" customHeight="1">
      <c r="A45" s="58" t="s">
        <v>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49"/>
    </row>
    <row r="46" spans="1:15" ht="20.100000000000001" customHeight="1">
      <c r="A46" s="6" t="s">
        <v>106</v>
      </c>
      <c r="B46" s="90" t="s">
        <v>142</v>
      </c>
      <c r="C46" s="5" t="s">
        <v>35</v>
      </c>
      <c r="D46" s="42">
        <v>4</v>
      </c>
      <c r="E46" s="6">
        <v>6.7</v>
      </c>
      <c r="F46" s="6">
        <v>23.1</v>
      </c>
      <c r="G46" s="6">
        <v>169.03</v>
      </c>
      <c r="H46" s="5">
        <v>0.05</v>
      </c>
      <c r="I46" s="5">
        <v>0.9</v>
      </c>
      <c r="J46" s="5">
        <v>0.04</v>
      </c>
      <c r="K46" s="5">
        <v>0.6</v>
      </c>
      <c r="L46" s="6">
        <v>74</v>
      </c>
      <c r="M46" s="6">
        <v>98.6</v>
      </c>
      <c r="N46" s="6">
        <v>23.8</v>
      </c>
      <c r="O46" s="6">
        <v>1.1000000000000001</v>
      </c>
    </row>
    <row r="47" spans="1:15" ht="20.100000000000001" customHeight="1">
      <c r="A47" s="6" t="s">
        <v>94</v>
      </c>
      <c r="B47" s="90" t="s">
        <v>36</v>
      </c>
      <c r="C47" s="6">
        <v>200</v>
      </c>
      <c r="D47" s="42">
        <v>1.5</v>
      </c>
      <c r="E47" s="6">
        <v>1.3</v>
      </c>
      <c r="F47" s="6">
        <v>22.3</v>
      </c>
      <c r="G47" s="5">
        <v>107</v>
      </c>
      <c r="H47" s="5">
        <v>1</v>
      </c>
      <c r="I47" s="5">
        <v>0.01</v>
      </c>
      <c r="J47" s="5">
        <v>0</v>
      </c>
      <c r="K47" s="5">
        <v>0</v>
      </c>
      <c r="L47" s="5">
        <v>61</v>
      </c>
      <c r="M47" s="5">
        <v>45</v>
      </c>
      <c r="N47" s="5">
        <v>7</v>
      </c>
      <c r="O47" s="5">
        <v>1</v>
      </c>
    </row>
    <row r="48" spans="1:15" ht="20.100000000000001" customHeight="1">
      <c r="A48" s="5" t="s">
        <v>32</v>
      </c>
      <c r="B48" s="90" t="s">
        <v>52</v>
      </c>
      <c r="C48" s="6">
        <v>40</v>
      </c>
      <c r="D48" s="41">
        <v>3.16</v>
      </c>
      <c r="E48" s="5">
        <v>0.4</v>
      </c>
      <c r="F48" s="5">
        <v>19.3</v>
      </c>
      <c r="G48" s="5">
        <v>94.4</v>
      </c>
      <c r="H48" s="5">
        <v>7.0000000000000007E-2</v>
      </c>
      <c r="I48" s="5">
        <v>0</v>
      </c>
      <c r="J48" s="5">
        <v>0</v>
      </c>
      <c r="K48" s="5">
        <v>0.3</v>
      </c>
      <c r="L48" s="5">
        <v>9.1999999999999993</v>
      </c>
      <c r="M48" s="5">
        <v>34.799999999999997</v>
      </c>
      <c r="N48" s="5">
        <v>13.2</v>
      </c>
      <c r="O48" s="5">
        <v>0.8</v>
      </c>
    </row>
    <row r="49" spans="1:15" ht="20.100000000000001" customHeight="1">
      <c r="A49" s="139" t="s">
        <v>25</v>
      </c>
      <c r="B49" s="128"/>
      <c r="C49" s="128"/>
      <c r="D49" s="72">
        <f t="shared" ref="D49:O49" si="6">SUM(D46:D48)</f>
        <v>8.66</v>
      </c>
      <c r="E49" s="72">
        <f t="shared" si="6"/>
        <v>8.4</v>
      </c>
      <c r="F49" s="72">
        <f t="shared" si="6"/>
        <v>64.7</v>
      </c>
      <c r="G49" s="72">
        <f t="shared" si="6"/>
        <v>370.42999999999995</v>
      </c>
      <c r="H49" s="72">
        <f t="shared" si="6"/>
        <v>1.1200000000000001</v>
      </c>
      <c r="I49" s="72">
        <f t="shared" si="6"/>
        <v>0.91</v>
      </c>
      <c r="J49" s="72">
        <f t="shared" si="6"/>
        <v>0.04</v>
      </c>
      <c r="K49" s="72">
        <f t="shared" si="6"/>
        <v>0.89999999999999991</v>
      </c>
      <c r="L49" s="72">
        <f t="shared" si="6"/>
        <v>144.19999999999999</v>
      </c>
      <c r="M49" s="72">
        <f t="shared" si="6"/>
        <v>178.39999999999998</v>
      </c>
      <c r="N49" s="72">
        <f t="shared" si="6"/>
        <v>44</v>
      </c>
      <c r="O49" s="42">
        <f t="shared" si="6"/>
        <v>2.9000000000000004</v>
      </c>
    </row>
    <row r="50" spans="1:15" ht="20.100000000000001" customHeight="1">
      <c r="A50" s="59" t="s">
        <v>26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20.100000000000001" customHeight="1">
      <c r="A51" s="5" t="s">
        <v>108</v>
      </c>
      <c r="B51" s="90" t="s">
        <v>121</v>
      </c>
      <c r="C51" s="5" t="s">
        <v>37</v>
      </c>
      <c r="D51" s="5">
        <v>2.56</v>
      </c>
      <c r="E51" s="5">
        <v>4.4800000000000004</v>
      </c>
      <c r="F51" s="5">
        <v>9.68</v>
      </c>
      <c r="G51" s="5">
        <v>89.6</v>
      </c>
      <c r="H51" s="6">
        <v>0.2</v>
      </c>
      <c r="I51" s="6">
        <v>9.5</v>
      </c>
      <c r="J51" s="6">
        <v>19.5</v>
      </c>
      <c r="K51" s="5">
        <v>1.7</v>
      </c>
      <c r="L51" s="6">
        <v>10.3</v>
      </c>
      <c r="M51" s="6">
        <v>144</v>
      </c>
      <c r="N51" s="6">
        <v>27</v>
      </c>
      <c r="O51" s="6">
        <v>0.8</v>
      </c>
    </row>
    <row r="52" spans="1:15" ht="20.100000000000001" customHeight="1">
      <c r="A52" s="6" t="s">
        <v>100</v>
      </c>
      <c r="B52" s="90" t="s">
        <v>66</v>
      </c>
      <c r="C52" s="5" t="s">
        <v>167</v>
      </c>
      <c r="D52" s="42">
        <v>13.1</v>
      </c>
      <c r="E52" s="6">
        <v>16.5</v>
      </c>
      <c r="F52" s="6">
        <v>3.6</v>
      </c>
      <c r="G52" s="6">
        <v>215</v>
      </c>
      <c r="H52" s="6">
        <v>0</v>
      </c>
      <c r="I52" s="6">
        <v>3.3</v>
      </c>
      <c r="J52" s="6">
        <v>0</v>
      </c>
      <c r="K52" s="6">
        <v>4</v>
      </c>
      <c r="L52" s="6">
        <v>9.6</v>
      </c>
      <c r="M52" s="6">
        <v>21.5</v>
      </c>
      <c r="N52" s="6">
        <v>6</v>
      </c>
      <c r="O52" s="6">
        <v>0.4</v>
      </c>
    </row>
    <row r="53" spans="1:15" ht="20.100000000000001" customHeight="1">
      <c r="A53" s="6" t="s">
        <v>87</v>
      </c>
      <c r="B53" s="90" t="s">
        <v>119</v>
      </c>
      <c r="C53" s="5" t="s">
        <v>35</v>
      </c>
      <c r="D53" s="42">
        <v>5.6</v>
      </c>
      <c r="E53" s="6">
        <v>4.8</v>
      </c>
      <c r="F53" s="6">
        <v>36</v>
      </c>
      <c r="G53" s="6">
        <v>209.61</v>
      </c>
      <c r="H53" s="6">
        <v>0.1</v>
      </c>
      <c r="I53" s="6">
        <v>14.7</v>
      </c>
      <c r="J53" s="5">
        <v>0.3</v>
      </c>
      <c r="K53" s="6">
        <v>6</v>
      </c>
      <c r="L53" s="6">
        <v>44</v>
      </c>
      <c r="M53" s="6">
        <v>216</v>
      </c>
      <c r="N53" s="6">
        <v>46.7</v>
      </c>
      <c r="O53" s="6">
        <v>2.7</v>
      </c>
    </row>
    <row r="54" spans="1:15" ht="20.100000000000001" customHeight="1">
      <c r="A54" s="6">
        <v>430</v>
      </c>
      <c r="B54" s="90" t="s">
        <v>47</v>
      </c>
      <c r="C54" s="6">
        <v>200</v>
      </c>
      <c r="D54" s="42">
        <v>0</v>
      </c>
      <c r="E54" s="6">
        <v>0</v>
      </c>
      <c r="F54" s="6">
        <v>15</v>
      </c>
      <c r="G54" s="6">
        <v>60</v>
      </c>
      <c r="H54" s="6">
        <v>0</v>
      </c>
      <c r="I54" s="6">
        <v>0</v>
      </c>
      <c r="J54" s="6">
        <v>0</v>
      </c>
      <c r="K54" s="5">
        <v>0</v>
      </c>
      <c r="L54" s="6">
        <v>5</v>
      </c>
      <c r="M54" s="6">
        <v>8</v>
      </c>
      <c r="N54" s="6">
        <v>4</v>
      </c>
      <c r="O54" s="6">
        <v>1</v>
      </c>
    </row>
    <row r="55" spans="1:15" ht="20.100000000000001" customHeight="1">
      <c r="A55" s="5" t="s">
        <v>32</v>
      </c>
      <c r="B55" s="90" t="s">
        <v>40</v>
      </c>
      <c r="C55" s="6">
        <v>40</v>
      </c>
      <c r="D55" s="42">
        <v>2.6</v>
      </c>
      <c r="E55" s="6">
        <v>0.5</v>
      </c>
      <c r="F55" s="6">
        <v>15.8</v>
      </c>
      <c r="G55" s="6">
        <v>78.239999999999995</v>
      </c>
      <c r="H55" s="6">
        <v>0.1</v>
      </c>
      <c r="I55" s="5">
        <v>0</v>
      </c>
      <c r="J55" s="5">
        <v>0</v>
      </c>
      <c r="K55" s="5">
        <v>1.6</v>
      </c>
      <c r="L55" s="6">
        <v>11.6</v>
      </c>
      <c r="M55" s="6">
        <v>13.4</v>
      </c>
      <c r="N55" s="6">
        <v>55.8</v>
      </c>
      <c r="O55" s="6">
        <v>3.2</v>
      </c>
    </row>
    <row r="56" spans="1:15" ht="20.100000000000001" customHeight="1">
      <c r="A56" s="140" t="s">
        <v>27</v>
      </c>
      <c r="B56" s="141"/>
      <c r="C56" s="141"/>
      <c r="D56" s="60">
        <f t="shared" ref="D56:O56" si="7">SUM(D51:D55)</f>
        <v>23.86</v>
      </c>
      <c r="E56" s="60">
        <f t="shared" si="7"/>
        <v>26.28</v>
      </c>
      <c r="F56" s="60">
        <f t="shared" si="7"/>
        <v>80.08</v>
      </c>
      <c r="G56" s="60">
        <f t="shared" si="7"/>
        <v>652.45000000000005</v>
      </c>
      <c r="H56" s="60">
        <f t="shared" si="7"/>
        <v>0.4</v>
      </c>
      <c r="I56" s="60">
        <f t="shared" si="7"/>
        <v>27.5</v>
      </c>
      <c r="J56" s="60">
        <f t="shared" si="7"/>
        <v>19.8</v>
      </c>
      <c r="K56" s="60">
        <f t="shared" si="7"/>
        <v>13.299999999999999</v>
      </c>
      <c r="L56" s="60">
        <f t="shared" si="7"/>
        <v>80.5</v>
      </c>
      <c r="M56" s="60">
        <f t="shared" si="7"/>
        <v>402.9</v>
      </c>
      <c r="N56" s="60">
        <f t="shared" si="7"/>
        <v>139.5</v>
      </c>
      <c r="O56" s="42">
        <f t="shared" si="7"/>
        <v>8.1000000000000014</v>
      </c>
    </row>
    <row r="57" spans="1:15" ht="20.100000000000001" customHeight="1">
      <c r="A57" s="121" t="s">
        <v>58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</row>
    <row r="58" spans="1:15" ht="20.100000000000001" customHeight="1">
      <c r="A58" s="6" t="s">
        <v>164</v>
      </c>
      <c r="B58" s="90" t="s">
        <v>165</v>
      </c>
      <c r="C58" s="5">
        <v>200</v>
      </c>
      <c r="D58" s="42">
        <v>0.1</v>
      </c>
      <c r="E58" s="6">
        <v>0.1</v>
      </c>
      <c r="F58" s="6">
        <v>26.4</v>
      </c>
      <c r="G58" s="6">
        <v>108</v>
      </c>
      <c r="H58" s="6">
        <v>0.01</v>
      </c>
      <c r="I58" s="6">
        <v>3</v>
      </c>
      <c r="J58" s="6">
        <v>0</v>
      </c>
      <c r="K58" s="5">
        <v>0.4</v>
      </c>
      <c r="L58" s="6">
        <v>5</v>
      </c>
      <c r="M58" s="6">
        <v>2</v>
      </c>
      <c r="N58" s="6">
        <v>3</v>
      </c>
      <c r="O58" s="6">
        <v>1</v>
      </c>
    </row>
    <row r="59" spans="1:15" ht="20.100000000000001" customHeight="1">
      <c r="A59" s="6" t="s">
        <v>77</v>
      </c>
      <c r="B59" s="92" t="s">
        <v>127</v>
      </c>
      <c r="C59" s="6">
        <v>40</v>
      </c>
      <c r="D59" s="42">
        <v>1.3</v>
      </c>
      <c r="E59" s="6">
        <v>4.5999999999999996</v>
      </c>
      <c r="F59" s="6">
        <v>21.6</v>
      </c>
      <c r="G59" s="6">
        <v>132.36000000000001</v>
      </c>
      <c r="H59" s="5">
        <v>0.09</v>
      </c>
      <c r="I59" s="5">
        <v>0</v>
      </c>
      <c r="J59" s="5">
        <v>0.04</v>
      </c>
      <c r="K59" s="5">
        <v>0.8</v>
      </c>
      <c r="L59" s="5">
        <v>12.6</v>
      </c>
      <c r="M59" s="5">
        <v>44.8</v>
      </c>
      <c r="N59" s="5">
        <v>7.7</v>
      </c>
      <c r="O59" s="5">
        <v>0.56000000000000005</v>
      </c>
    </row>
    <row r="60" spans="1:15" ht="20.100000000000001" customHeight="1">
      <c r="A60" s="45" t="s">
        <v>60</v>
      </c>
      <c r="B60" s="46"/>
      <c r="C60" s="47"/>
      <c r="D60" s="42">
        <f>D59+D58</f>
        <v>1.4000000000000001</v>
      </c>
      <c r="E60" s="42">
        <f t="shared" ref="E60:O60" si="8">E59+E58</f>
        <v>4.6999999999999993</v>
      </c>
      <c r="F60" s="42">
        <f t="shared" si="8"/>
        <v>48</v>
      </c>
      <c r="G60" s="42">
        <f t="shared" si="8"/>
        <v>240.36</v>
      </c>
      <c r="H60" s="42">
        <f t="shared" si="8"/>
        <v>9.9999999999999992E-2</v>
      </c>
      <c r="I60" s="42">
        <f t="shared" si="8"/>
        <v>3</v>
      </c>
      <c r="J60" s="42">
        <f t="shared" si="8"/>
        <v>0.04</v>
      </c>
      <c r="K60" s="42">
        <f t="shared" si="8"/>
        <v>1.2000000000000002</v>
      </c>
      <c r="L60" s="42">
        <f t="shared" si="8"/>
        <v>17.600000000000001</v>
      </c>
      <c r="M60" s="42">
        <f t="shared" si="8"/>
        <v>46.8</v>
      </c>
      <c r="N60" s="42">
        <f t="shared" si="8"/>
        <v>10.7</v>
      </c>
      <c r="O60" s="42">
        <f t="shared" si="8"/>
        <v>1.56</v>
      </c>
    </row>
    <row r="61" spans="1:15" ht="20.100000000000001" customHeight="1">
      <c r="A61" s="45" t="s">
        <v>59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15" ht="20.100000000000001" customHeight="1">
      <c r="A62" s="6" t="s">
        <v>153</v>
      </c>
      <c r="B62" s="90" t="s">
        <v>154</v>
      </c>
      <c r="C62" s="6" t="s">
        <v>166</v>
      </c>
      <c r="D62" s="37">
        <v>5.25</v>
      </c>
      <c r="E62" s="33">
        <v>12.875</v>
      </c>
      <c r="F62" s="33">
        <v>0.25</v>
      </c>
      <c r="G62" s="33">
        <v>167.875</v>
      </c>
      <c r="H62" s="33">
        <v>0.25</v>
      </c>
      <c r="I62" s="33">
        <v>0</v>
      </c>
      <c r="J62" s="33">
        <v>0</v>
      </c>
      <c r="K62" s="33">
        <v>0.5</v>
      </c>
      <c r="L62" s="33">
        <v>45</v>
      </c>
      <c r="M62" s="33">
        <v>202.5</v>
      </c>
      <c r="N62" s="33">
        <v>25</v>
      </c>
      <c r="O62" s="33">
        <v>2.5</v>
      </c>
    </row>
    <row r="63" spans="1:15" ht="20.100000000000001" customHeight="1">
      <c r="A63" s="6" t="s">
        <v>81</v>
      </c>
      <c r="B63" s="90" t="s">
        <v>122</v>
      </c>
      <c r="C63" s="5" t="s">
        <v>35</v>
      </c>
      <c r="D63" s="42">
        <v>3.6</v>
      </c>
      <c r="E63" s="6">
        <v>4.8</v>
      </c>
      <c r="F63" s="6">
        <v>37.1</v>
      </c>
      <c r="G63" s="6">
        <v>183.8</v>
      </c>
      <c r="H63" s="6">
        <v>0</v>
      </c>
      <c r="I63" s="6">
        <v>0</v>
      </c>
      <c r="J63" s="6">
        <v>4.5</v>
      </c>
      <c r="K63" s="6">
        <v>1.3</v>
      </c>
      <c r="L63" s="6">
        <v>38.9</v>
      </c>
      <c r="M63" s="6">
        <v>172</v>
      </c>
      <c r="N63" s="6">
        <v>17.399999999999999</v>
      </c>
      <c r="O63" s="6">
        <v>0.3</v>
      </c>
    </row>
    <row r="64" spans="1:15" ht="20.100000000000001" customHeight="1">
      <c r="A64" s="82" t="s">
        <v>79</v>
      </c>
      <c r="B64" s="93" t="s">
        <v>43</v>
      </c>
      <c r="C64" s="5" t="s">
        <v>37</v>
      </c>
      <c r="D64" s="42">
        <v>0.3</v>
      </c>
      <c r="E64" s="6">
        <v>0</v>
      </c>
      <c r="F64" s="6">
        <v>15.2</v>
      </c>
      <c r="G64" s="33">
        <v>61</v>
      </c>
      <c r="H64" s="6">
        <v>0</v>
      </c>
      <c r="I64" s="6">
        <v>3</v>
      </c>
      <c r="J64" s="6">
        <v>0</v>
      </c>
      <c r="K64" s="5">
        <v>0</v>
      </c>
      <c r="L64" s="6">
        <v>7.4</v>
      </c>
      <c r="M64" s="6">
        <v>9</v>
      </c>
      <c r="N64" s="6">
        <v>5</v>
      </c>
      <c r="O64" s="6">
        <v>0.1</v>
      </c>
    </row>
    <row r="65" spans="1:15" ht="20.100000000000001" customHeight="1">
      <c r="A65" s="83" t="s">
        <v>32</v>
      </c>
      <c r="B65" s="94" t="s">
        <v>73</v>
      </c>
      <c r="C65" s="6">
        <v>100</v>
      </c>
      <c r="D65" s="41">
        <v>0.4</v>
      </c>
      <c r="E65" s="5">
        <v>0.4</v>
      </c>
      <c r="F65" s="5">
        <v>9.8000000000000007</v>
      </c>
      <c r="G65" s="5">
        <v>47</v>
      </c>
      <c r="H65" s="6">
        <v>0</v>
      </c>
      <c r="I65" s="5">
        <v>10</v>
      </c>
      <c r="J65" s="5">
        <v>0</v>
      </c>
      <c r="K65" s="5">
        <v>0.6</v>
      </c>
      <c r="L65" s="5">
        <v>16</v>
      </c>
      <c r="M65" s="5">
        <v>11</v>
      </c>
      <c r="N65" s="5">
        <v>8</v>
      </c>
      <c r="O65" s="5">
        <v>2.2000000000000002</v>
      </c>
    </row>
    <row r="66" spans="1:15" ht="20.100000000000001" customHeight="1">
      <c r="A66" s="83" t="s">
        <v>32</v>
      </c>
      <c r="B66" s="93" t="s">
        <v>40</v>
      </c>
      <c r="C66" s="4">
        <v>40</v>
      </c>
      <c r="D66" s="42">
        <v>2.6</v>
      </c>
      <c r="E66" s="6">
        <v>0.5</v>
      </c>
      <c r="F66" s="6">
        <v>15.8</v>
      </c>
      <c r="G66" s="33">
        <v>78.239999999999995</v>
      </c>
      <c r="H66" s="4">
        <v>0.1</v>
      </c>
      <c r="I66" s="15">
        <v>0</v>
      </c>
      <c r="J66" s="15">
        <v>0</v>
      </c>
      <c r="K66" s="15">
        <v>0.8</v>
      </c>
      <c r="L66" s="4">
        <v>5.8</v>
      </c>
      <c r="M66" s="4">
        <v>6.7</v>
      </c>
      <c r="N66" s="4">
        <v>27.9</v>
      </c>
      <c r="O66" s="86">
        <v>1.6</v>
      </c>
    </row>
    <row r="67" spans="1:15" ht="20.100000000000001" customHeight="1">
      <c r="A67" s="51" t="s">
        <v>61</v>
      </c>
      <c r="B67" s="52"/>
      <c r="C67" s="53"/>
      <c r="D67" s="42">
        <f>SUM(D62:D66)</f>
        <v>12.15</v>
      </c>
      <c r="E67" s="42">
        <f t="shared" ref="E67:O67" si="9">SUM(E62:E66)</f>
        <v>18.574999999999999</v>
      </c>
      <c r="F67" s="42">
        <f t="shared" si="9"/>
        <v>78.149999999999991</v>
      </c>
      <c r="G67" s="42">
        <f t="shared" si="9"/>
        <v>537.91499999999996</v>
      </c>
      <c r="H67" s="42">
        <f t="shared" si="9"/>
        <v>0.35</v>
      </c>
      <c r="I67" s="42">
        <f t="shared" si="9"/>
        <v>13</v>
      </c>
      <c r="J67" s="42">
        <f t="shared" si="9"/>
        <v>4.5</v>
      </c>
      <c r="K67" s="42">
        <f t="shared" si="9"/>
        <v>3.2</v>
      </c>
      <c r="L67" s="42">
        <f t="shared" si="9"/>
        <v>113.10000000000001</v>
      </c>
      <c r="M67" s="42">
        <f t="shared" si="9"/>
        <v>401.2</v>
      </c>
      <c r="N67" s="42">
        <f t="shared" si="9"/>
        <v>83.3</v>
      </c>
      <c r="O67" s="42">
        <f t="shared" si="9"/>
        <v>6.6999999999999993</v>
      </c>
    </row>
    <row r="68" spans="1:15" ht="20.100000000000001" customHeight="1">
      <c r="A68" s="45" t="s">
        <v>62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1:15" ht="20.100000000000001" customHeight="1">
      <c r="A69" s="5" t="s">
        <v>32</v>
      </c>
      <c r="B69" s="92" t="s">
        <v>120</v>
      </c>
      <c r="C69" s="6">
        <v>30</v>
      </c>
      <c r="D69" s="42">
        <v>1.1299999999999999</v>
      </c>
      <c r="E69" s="6">
        <v>1.47</v>
      </c>
      <c r="F69" s="6">
        <v>11.16</v>
      </c>
      <c r="G69" s="6">
        <v>62.5</v>
      </c>
      <c r="H69" s="6">
        <v>0</v>
      </c>
      <c r="I69" s="6">
        <v>45</v>
      </c>
      <c r="J69" s="6">
        <v>0</v>
      </c>
      <c r="K69" s="5">
        <v>0.2</v>
      </c>
      <c r="L69" s="6">
        <v>0.53</v>
      </c>
      <c r="M69" s="6">
        <v>4.3</v>
      </c>
      <c r="N69" s="6">
        <v>13.5</v>
      </c>
      <c r="O69" s="6">
        <v>0.2</v>
      </c>
    </row>
    <row r="70" spans="1:15" ht="20.100000000000001" customHeight="1">
      <c r="A70" s="6" t="s">
        <v>101</v>
      </c>
      <c r="B70" s="90" t="s">
        <v>50</v>
      </c>
      <c r="C70" s="5" t="s">
        <v>31</v>
      </c>
      <c r="D70" s="42">
        <v>1.5</v>
      </c>
      <c r="E70" s="6">
        <v>1.7</v>
      </c>
      <c r="F70" s="6">
        <v>17.399999999999999</v>
      </c>
      <c r="G70" s="6">
        <v>91.2</v>
      </c>
      <c r="H70" s="5">
        <v>0</v>
      </c>
      <c r="I70" s="5">
        <v>0.2</v>
      </c>
      <c r="J70" s="5">
        <v>0</v>
      </c>
      <c r="K70" s="5">
        <v>0</v>
      </c>
      <c r="L70" s="5">
        <v>56.2</v>
      </c>
      <c r="M70" s="5">
        <v>38.700000000000003</v>
      </c>
      <c r="N70" s="5">
        <v>9.1999999999999993</v>
      </c>
      <c r="O70" s="5">
        <v>0.5</v>
      </c>
    </row>
    <row r="71" spans="1:15" ht="20.100000000000001" customHeight="1">
      <c r="A71" s="125" t="s">
        <v>63</v>
      </c>
      <c r="B71" s="126"/>
      <c r="C71" s="127"/>
      <c r="D71" s="72">
        <f>D70+D69</f>
        <v>2.63</v>
      </c>
      <c r="E71" s="72">
        <f t="shared" ref="E71:O71" si="10">E70+E69</f>
        <v>3.17</v>
      </c>
      <c r="F71" s="72">
        <f t="shared" si="10"/>
        <v>28.56</v>
      </c>
      <c r="G71" s="72">
        <f t="shared" si="10"/>
        <v>153.69999999999999</v>
      </c>
      <c r="H71" s="72">
        <f t="shared" si="10"/>
        <v>0</v>
      </c>
      <c r="I71" s="72">
        <f t="shared" si="10"/>
        <v>45.2</v>
      </c>
      <c r="J71" s="72">
        <f t="shared" si="10"/>
        <v>0</v>
      </c>
      <c r="K71" s="72">
        <f t="shared" si="10"/>
        <v>0.2</v>
      </c>
      <c r="L71" s="72">
        <f t="shared" si="10"/>
        <v>56.730000000000004</v>
      </c>
      <c r="M71" s="72">
        <f t="shared" si="10"/>
        <v>43</v>
      </c>
      <c r="N71" s="72">
        <f t="shared" si="10"/>
        <v>22.7</v>
      </c>
      <c r="O71" s="18">
        <f t="shared" si="10"/>
        <v>0.7</v>
      </c>
    </row>
    <row r="72" spans="1:15" ht="20.100000000000001" customHeight="1">
      <c r="A72" s="144" t="s">
        <v>28</v>
      </c>
      <c r="B72" s="144"/>
      <c r="C72" s="144"/>
      <c r="D72" s="61">
        <f t="shared" ref="D72:O72" si="11">D71+D67+D60+D56+D49</f>
        <v>48.7</v>
      </c>
      <c r="E72" s="61">
        <f t="shared" si="11"/>
        <v>61.124999999999993</v>
      </c>
      <c r="F72" s="61">
        <f t="shared" si="11"/>
        <v>299.48999999999995</v>
      </c>
      <c r="G72" s="61">
        <f t="shared" si="11"/>
        <v>1954.855</v>
      </c>
      <c r="H72" s="61">
        <f t="shared" si="11"/>
        <v>1.9700000000000002</v>
      </c>
      <c r="I72" s="61">
        <f t="shared" si="11"/>
        <v>89.61</v>
      </c>
      <c r="J72" s="61">
        <f t="shared" si="11"/>
        <v>24.38</v>
      </c>
      <c r="K72" s="61">
        <f t="shared" si="11"/>
        <v>18.799999999999997</v>
      </c>
      <c r="L72" s="61">
        <f t="shared" si="11"/>
        <v>412.13</v>
      </c>
      <c r="M72" s="61">
        <f t="shared" si="11"/>
        <v>1072.3</v>
      </c>
      <c r="N72" s="61">
        <f t="shared" si="11"/>
        <v>300.2</v>
      </c>
      <c r="O72" s="44">
        <f t="shared" si="11"/>
        <v>19.96</v>
      </c>
    </row>
    <row r="73" spans="1:15" ht="33.75" customHeight="1">
      <c r="A73" s="117" t="s">
        <v>0</v>
      </c>
      <c r="B73" s="117"/>
      <c r="C73" s="117"/>
      <c r="D73" s="117"/>
      <c r="E73" s="117"/>
      <c r="F73" s="117"/>
      <c r="G73" s="118" t="s">
        <v>75</v>
      </c>
      <c r="H73" s="118"/>
      <c r="I73" s="118"/>
      <c r="J73" s="118"/>
      <c r="K73" s="118"/>
      <c r="L73" s="118"/>
      <c r="M73" s="118"/>
      <c r="N73" s="118"/>
      <c r="O73" s="118"/>
    </row>
    <row r="74" spans="1:15" ht="69" customHeight="1">
      <c r="A74" s="119" t="s">
        <v>145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</row>
    <row r="75" spans="1:15" ht="11.1" customHeigh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1.1" customHeight="1">
      <c r="A76" s="10"/>
      <c r="B76" s="11"/>
      <c r="C76" s="9"/>
      <c r="D76" s="107" t="s">
        <v>1</v>
      </c>
      <c r="E76" s="107"/>
      <c r="F76" s="9" t="s">
        <v>30</v>
      </c>
      <c r="G76" s="9"/>
      <c r="H76" s="9"/>
      <c r="I76" s="108" t="s">
        <v>3</v>
      </c>
      <c r="J76" s="108"/>
      <c r="K76" s="9"/>
      <c r="L76" s="9"/>
      <c r="M76" s="9"/>
      <c r="N76" s="9"/>
      <c r="O76" s="9"/>
    </row>
    <row r="77" spans="1:15" ht="11.1" customHeight="1">
      <c r="A77" s="8"/>
      <c r="B77" s="9"/>
      <c r="C77" s="9"/>
      <c r="D77" s="145" t="s">
        <v>4</v>
      </c>
      <c r="E77" s="145"/>
      <c r="F77" s="12">
        <v>1</v>
      </c>
      <c r="G77" s="9"/>
      <c r="H77" s="9"/>
      <c r="I77" s="146" t="s">
        <v>5</v>
      </c>
      <c r="J77" s="146"/>
      <c r="K77" s="13" t="s">
        <v>76</v>
      </c>
      <c r="L77" s="9"/>
      <c r="M77" s="9"/>
      <c r="N77" s="9"/>
      <c r="O77" s="9"/>
    </row>
    <row r="78" spans="1:15" ht="27" customHeight="1">
      <c r="A78" s="147" t="s">
        <v>6</v>
      </c>
      <c r="B78" s="111" t="s">
        <v>7</v>
      </c>
      <c r="C78" s="149" t="s">
        <v>8</v>
      </c>
      <c r="D78" s="113" t="s">
        <v>9</v>
      </c>
      <c r="E78" s="114"/>
      <c r="F78" s="115"/>
      <c r="G78" s="151" t="s">
        <v>10</v>
      </c>
      <c r="H78" s="113" t="s">
        <v>11</v>
      </c>
      <c r="I78" s="114"/>
      <c r="J78" s="114"/>
      <c r="K78" s="115"/>
      <c r="L78" s="113" t="s">
        <v>12</v>
      </c>
      <c r="M78" s="114"/>
      <c r="N78" s="114"/>
      <c r="O78" s="115"/>
    </row>
    <row r="79" spans="1:15" ht="31.5" customHeight="1">
      <c r="A79" s="148"/>
      <c r="B79" s="112"/>
      <c r="C79" s="150"/>
      <c r="D79" s="62" t="s">
        <v>13</v>
      </c>
      <c r="E79" s="62" t="s">
        <v>14</v>
      </c>
      <c r="F79" s="62" t="s">
        <v>15</v>
      </c>
      <c r="G79" s="152"/>
      <c r="H79" s="62" t="s">
        <v>16</v>
      </c>
      <c r="I79" s="62" t="s">
        <v>17</v>
      </c>
      <c r="J79" s="62" t="s">
        <v>18</v>
      </c>
      <c r="K79" s="62" t="s">
        <v>19</v>
      </c>
      <c r="L79" s="62" t="s">
        <v>20</v>
      </c>
      <c r="M79" s="62" t="s">
        <v>21</v>
      </c>
      <c r="N79" s="62" t="s">
        <v>22</v>
      </c>
      <c r="O79" s="67" t="s">
        <v>23</v>
      </c>
    </row>
    <row r="80" spans="1:15" ht="20.100000000000001" customHeight="1">
      <c r="A80" s="72">
        <v>1</v>
      </c>
      <c r="B80" s="103">
        <v>2</v>
      </c>
      <c r="C80" s="61">
        <v>3</v>
      </c>
      <c r="D80" s="61">
        <v>4</v>
      </c>
      <c r="E80" s="61">
        <v>5</v>
      </c>
      <c r="F80" s="61">
        <v>6</v>
      </c>
      <c r="G80" s="61">
        <v>7</v>
      </c>
      <c r="H80" s="61">
        <v>8</v>
      </c>
      <c r="I80" s="61">
        <v>9</v>
      </c>
      <c r="J80" s="61">
        <v>10</v>
      </c>
      <c r="K80" s="61">
        <v>11</v>
      </c>
      <c r="L80" s="61">
        <v>12</v>
      </c>
      <c r="M80" s="61">
        <v>13</v>
      </c>
      <c r="N80" s="61">
        <v>14</v>
      </c>
      <c r="O80" s="14">
        <v>15</v>
      </c>
    </row>
    <row r="81" spans="1:15" ht="20.100000000000001" customHeight="1">
      <c r="A81" s="105" t="s">
        <v>24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4"/>
    </row>
    <row r="82" spans="1:15" ht="20.100000000000001" customHeight="1">
      <c r="A82" s="6" t="s">
        <v>114</v>
      </c>
      <c r="B82" s="99" t="s">
        <v>115</v>
      </c>
      <c r="C82" s="5" t="s">
        <v>113</v>
      </c>
      <c r="D82" s="80">
        <v>29.1</v>
      </c>
      <c r="E82" s="80">
        <v>19.5</v>
      </c>
      <c r="F82" s="80">
        <v>45.8</v>
      </c>
      <c r="G82" s="80">
        <v>476</v>
      </c>
      <c r="H82" s="80">
        <v>0.1</v>
      </c>
      <c r="I82" s="80">
        <v>0.70000000000000018</v>
      </c>
      <c r="J82" s="80">
        <v>0.19999999999999929</v>
      </c>
      <c r="K82" s="80">
        <v>2.1999999999999997</v>
      </c>
      <c r="L82" s="80">
        <v>262</v>
      </c>
      <c r="M82" s="80">
        <v>379.00000000000006</v>
      </c>
      <c r="N82" s="80">
        <v>46</v>
      </c>
      <c r="O82" s="80">
        <v>2.19</v>
      </c>
    </row>
    <row r="83" spans="1:15" ht="20.100000000000001" customHeight="1">
      <c r="A83" s="6" t="s">
        <v>96</v>
      </c>
      <c r="B83" s="90" t="s">
        <v>126</v>
      </c>
      <c r="C83" s="6">
        <v>200</v>
      </c>
      <c r="D83" s="42">
        <v>0.3</v>
      </c>
      <c r="E83" s="6">
        <v>0.1</v>
      </c>
      <c r="F83" s="6">
        <v>11</v>
      </c>
      <c r="G83" s="6">
        <v>43</v>
      </c>
      <c r="H83" s="6">
        <v>0.1</v>
      </c>
      <c r="I83" s="5">
        <v>1.5</v>
      </c>
      <c r="J83" s="6">
        <v>0.1</v>
      </c>
      <c r="K83" s="5">
        <v>0.2</v>
      </c>
      <c r="L83" s="6">
        <v>125</v>
      </c>
      <c r="M83" s="6">
        <v>119</v>
      </c>
      <c r="N83" s="6">
        <v>18.899999999999999</v>
      </c>
      <c r="O83" s="6">
        <v>0.4</v>
      </c>
    </row>
    <row r="84" spans="1:15" ht="20.100000000000001" customHeight="1">
      <c r="A84" s="5" t="s">
        <v>32</v>
      </c>
      <c r="B84" s="90" t="s">
        <v>52</v>
      </c>
      <c r="C84" s="6">
        <v>40</v>
      </c>
      <c r="D84" s="41">
        <v>3.16</v>
      </c>
      <c r="E84" s="5">
        <v>0.4</v>
      </c>
      <c r="F84" s="5">
        <v>19.3</v>
      </c>
      <c r="G84" s="5">
        <v>94.4</v>
      </c>
      <c r="H84" s="5">
        <v>7.0000000000000007E-2</v>
      </c>
      <c r="I84" s="5">
        <v>0</v>
      </c>
      <c r="J84" s="5">
        <v>0</v>
      </c>
      <c r="K84" s="5">
        <v>0.3</v>
      </c>
      <c r="L84" s="5">
        <v>9.1999999999999993</v>
      </c>
      <c r="M84" s="5">
        <v>34.799999999999997</v>
      </c>
      <c r="N84" s="5">
        <v>13.2</v>
      </c>
      <c r="O84" s="5">
        <v>0.8</v>
      </c>
    </row>
    <row r="85" spans="1:15" ht="20.100000000000001" customHeight="1">
      <c r="A85" s="105" t="s">
        <v>25</v>
      </c>
      <c r="B85" s="153"/>
      <c r="C85" s="154"/>
      <c r="D85" s="19">
        <f t="shared" ref="D85:O85" si="12">SUM(D82:D84)</f>
        <v>32.56</v>
      </c>
      <c r="E85" s="19">
        <f t="shared" si="12"/>
        <v>20</v>
      </c>
      <c r="F85" s="19">
        <f t="shared" si="12"/>
        <v>76.099999999999994</v>
      </c>
      <c r="G85" s="19">
        <f t="shared" si="12"/>
        <v>613.4</v>
      </c>
      <c r="H85" s="19">
        <f t="shared" si="12"/>
        <v>0.27</v>
      </c>
      <c r="I85" s="19">
        <f t="shared" si="12"/>
        <v>2.2000000000000002</v>
      </c>
      <c r="J85" s="19">
        <f t="shared" si="12"/>
        <v>0.29999999999999927</v>
      </c>
      <c r="K85" s="19">
        <f t="shared" si="12"/>
        <v>2.6999999999999997</v>
      </c>
      <c r="L85" s="19">
        <f t="shared" si="12"/>
        <v>396.2</v>
      </c>
      <c r="M85" s="19">
        <f t="shared" si="12"/>
        <v>532.80000000000007</v>
      </c>
      <c r="N85" s="19">
        <f t="shared" si="12"/>
        <v>78.100000000000009</v>
      </c>
      <c r="O85" s="7">
        <f t="shared" si="12"/>
        <v>3.3899999999999997</v>
      </c>
    </row>
    <row r="86" spans="1:15" ht="20.100000000000001" customHeight="1">
      <c r="A86" s="105" t="s">
        <v>26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5"/>
    </row>
    <row r="87" spans="1:15" ht="20.100000000000001" customHeight="1">
      <c r="A87" s="5" t="s">
        <v>111</v>
      </c>
      <c r="B87" s="92" t="s">
        <v>123</v>
      </c>
      <c r="C87" s="5" t="s">
        <v>146</v>
      </c>
      <c r="D87" s="5">
        <v>9.3000000000000007</v>
      </c>
      <c r="E87" s="5">
        <v>8.1</v>
      </c>
      <c r="F87" s="5">
        <v>24.9</v>
      </c>
      <c r="G87" s="5">
        <v>203.04</v>
      </c>
      <c r="H87" s="6">
        <v>0</v>
      </c>
      <c r="I87" s="6">
        <v>5.4</v>
      </c>
      <c r="J87" s="6">
        <v>0</v>
      </c>
      <c r="K87" s="6">
        <v>2.6</v>
      </c>
      <c r="L87" s="6">
        <v>10.5</v>
      </c>
      <c r="M87" s="6">
        <v>22.8</v>
      </c>
      <c r="N87" s="6">
        <v>7.4</v>
      </c>
      <c r="O87" s="6">
        <v>0.4</v>
      </c>
    </row>
    <row r="88" spans="1:15" ht="20.100000000000001" customHeight="1">
      <c r="A88" s="6" t="s">
        <v>124</v>
      </c>
      <c r="B88" s="92" t="s">
        <v>125</v>
      </c>
      <c r="C88" s="6" t="s">
        <v>166</v>
      </c>
      <c r="D88" s="42">
        <v>14.8</v>
      </c>
      <c r="E88" s="6">
        <v>14.6</v>
      </c>
      <c r="F88" s="6">
        <v>20.2</v>
      </c>
      <c r="G88" s="6">
        <v>393.6</v>
      </c>
      <c r="H88" s="5">
        <v>0.2</v>
      </c>
      <c r="I88" s="5">
        <v>0</v>
      </c>
      <c r="J88" s="5">
        <v>0</v>
      </c>
      <c r="K88" s="5">
        <v>0.4</v>
      </c>
      <c r="L88" s="5">
        <v>36</v>
      </c>
      <c r="M88" s="5">
        <v>162</v>
      </c>
      <c r="N88" s="5">
        <v>20</v>
      </c>
      <c r="O88" s="5">
        <v>2</v>
      </c>
    </row>
    <row r="89" spans="1:15" ht="20.100000000000001" customHeight="1">
      <c r="A89" s="6" t="s">
        <v>81</v>
      </c>
      <c r="B89" s="92" t="s">
        <v>45</v>
      </c>
      <c r="C89" s="6" t="s">
        <v>35</v>
      </c>
      <c r="D89" s="42">
        <v>4.5999999999999996</v>
      </c>
      <c r="E89" s="6">
        <v>7.3</v>
      </c>
      <c r="F89" s="6">
        <v>48.2</v>
      </c>
      <c r="G89" s="6">
        <v>256.3</v>
      </c>
      <c r="H89" s="6">
        <v>0.1</v>
      </c>
      <c r="I89" s="5">
        <v>0</v>
      </c>
      <c r="J89" s="5">
        <v>0.03</v>
      </c>
      <c r="K89" s="5">
        <v>0.3</v>
      </c>
      <c r="L89" s="6">
        <v>13.8</v>
      </c>
      <c r="M89" s="6">
        <v>92</v>
      </c>
      <c r="N89" s="6">
        <v>28</v>
      </c>
      <c r="O89" s="6">
        <v>0.6</v>
      </c>
    </row>
    <row r="90" spans="1:15" ht="20.100000000000001" customHeight="1">
      <c r="A90" s="6" t="s">
        <v>158</v>
      </c>
      <c r="B90" s="92" t="s">
        <v>159</v>
      </c>
      <c r="C90" s="6">
        <v>200</v>
      </c>
      <c r="D90" s="41">
        <v>0.1</v>
      </c>
      <c r="E90" s="5">
        <v>0.1</v>
      </c>
      <c r="F90" s="6">
        <v>27.9</v>
      </c>
      <c r="G90" s="6">
        <v>113</v>
      </c>
      <c r="H90" s="5">
        <v>0.01</v>
      </c>
      <c r="I90" s="5">
        <v>55.4</v>
      </c>
      <c r="J90" s="5">
        <v>0</v>
      </c>
      <c r="K90" s="5">
        <v>0.1</v>
      </c>
      <c r="L90" s="6">
        <v>5</v>
      </c>
      <c r="M90" s="5">
        <v>8.1</v>
      </c>
      <c r="N90" s="5">
        <v>2.1</v>
      </c>
      <c r="O90" s="6">
        <v>0.4</v>
      </c>
    </row>
    <row r="91" spans="1:15" ht="20.100000000000001" customHeight="1">
      <c r="A91" s="5" t="s">
        <v>32</v>
      </c>
      <c r="B91" s="92" t="s">
        <v>40</v>
      </c>
      <c r="C91" s="6">
        <v>40</v>
      </c>
      <c r="D91" s="42">
        <v>2.6</v>
      </c>
      <c r="E91" s="6">
        <v>0.5</v>
      </c>
      <c r="F91" s="6">
        <v>15.8</v>
      </c>
      <c r="G91" s="6">
        <v>78.239999999999995</v>
      </c>
      <c r="H91" s="6">
        <v>0.1</v>
      </c>
      <c r="I91" s="5">
        <v>0</v>
      </c>
      <c r="J91" s="5">
        <v>0</v>
      </c>
      <c r="K91" s="5">
        <v>1.6</v>
      </c>
      <c r="L91" s="6">
        <v>11.6</v>
      </c>
      <c r="M91" s="6">
        <v>13.4</v>
      </c>
      <c r="N91" s="6">
        <v>55.8</v>
      </c>
      <c r="O91" s="6">
        <v>3.2</v>
      </c>
    </row>
    <row r="92" spans="1:15" ht="20.100000000000001" customHeight="1">
      <c r="A92" s="105" t="s">
        <v>27</v>
      </c>
      <c r="B92" s="153"/>
      <c r="C92" s="154"/>
      <c r="D92" s="72">
        <f>SUM(D87:D91)</f>
        <v>31.400000000000006</v>
      </c>
      <c r="E92" s="72">
        <f t="shared" ref="E92:O92" si="13">SUM(E87:E91)</f>
        <v>30.6</v>
      </c>
      <c r="F92" s="72">
        <f t="shared" si="13"/>
        <v>137</v>
      </c>
      <c r="G92" s="72">
        <f t="shared" si="13"/>
        <v>1044.18</v>
      </c>
      <c r="H92" s="72">
        <f t="shared" si="13"/>
        <v>0.41000000000000003</v>
      </c>
      <c r="I92" s="72">
        <f t="shared" si="13"/>
        <v>60.8</v>
      </c>
      <c r="J92" s="72">
        <f t="shared" si="13"/>
        <v>0.03</v>
      </c>
      <c r="K92" s="72">
        <f t="shared" si="13"/>
        <v>5</v>
      </c>
      <c r="L92" s="72">
        <f t="shared" si="13"/>
        <v>76.899999999999991</v>
      </c>
      <c r="M92" s="72">
        <f t="shared" si="13"/>
        <v>298.3</v>
      </c>
      <c r="N92" s="72">
        <f t="shared" si="13"/>
        <v>113.3</v>
      </c>
      <c r="O92" s="72">
        <f t="shared" si="13"/>
        <v>6.6</v>
      </c>
    </row>
    <row r="93" spans="1:15" ht="20.100000000000001" customHeight="1">
      <c r="A93" s="105" t="s">
        <v>58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6"/>
    </row>
    <row r="94" spans="1:15" ht="20.100000000000001" customHeight="1">
      <c r="A94" s="6" t="s">
        <v>101</v>
      </c>
      <c r="B94" s="90" t="s">
        <v>50</v>
      </c>
      <c r="C94" s="5" t="s">
        <v>31</v>
      </c>
      <c r="D94" s="42">
        <v>1.5</v>
      </c>
      <c r="E94" s="6">
        <v>1.7</v>
      </c>
      <c r="F94" s="6">
        <v>17.399999999999999</v>
      </c>
      <c r="G94" s="6">
        <v>91.2</v>
      </c>
      <c r="H94" s="5">
        <v>0</v>
      </c>
      <c r="I94" s="5">
        <v>0.2</v>
      </c>
      <c r="J94" s="5">
        <v>0</v>
      </c>
      <c r="K94" s="5">
        <v>0</v>
      </c>
      <c r="L94" s="5">
        <v>56.2</v>
      </c>
      <c r="M94" s="5">
        <v>38.700000000000003</v>
      </c>
      <c r="N94" s="5">
        <v>9.1999999999999993</v>
      </c>
      <c r="O94" s="5">
        <v>0.5</v>
      </c>
    </row>
    <row r="95" spans="1:15" ht="20.100000000000001" customHeight="1">
      <c r="A95" s="6" t="s">
        <v>32</v>
      </c>
      <c r="B95" s="92" t="s">
        <v>120</v>
      </c>
      <c r="C95" s="6">
        <v>30</v>
      </c>
      <c r="D95" s="42">
        <v>1.1299999999999999</v>
      </c>
      <c r="E95" s="6">
        <v>1.47</v>
      </c>
      <c r="F95" s="6">
        <v>11.16</v>
      </c>
      <c r="G95" s="6">
        <v>62.5</v>
      </c>
      <c r="H95" s="6">
        <v>0</v>
      </c>
      <c r="I95" s="6">
        <v>45</v>
      </c>
      <c r="J95" s="6">
        <v>0</v>
      </c>
      <c r="K95" s="5">
        <v>0.2</v>
      </c>
      <c r="L95" s="6">
        <v>0.53</v>
      </c>
      <c r="M95" s="6">
        <v>4.3</v>
      </c>
      <c r="N95" s="6">
        <v>13.5</v>
      </c>
      <c r="O95" s="6">
        <v>0.2</v>
      </c>
    </row>
    <row r="96" spans="1:15" ht="20.100000000000001" customHeight="1">
      <c r="A96" s="73" t="s">
        <v>60</v>
      </c>
      <c r="B96" s="74"/>
      <c r="C96" s="75"/>
      <c r="D96" s="69">
        <f>D95+D94</f>
        <v>2.63</v>
      </c>
      <c r="E96" s="69">
        <f t="shared" ref="E96:O96" si="14">E95+E94</f>
        <v>3.17</v>
      </c>
      <c r="F96" s="69">
        <f t="shared" si="14"/>
        <v>28.56</v>
      </c>
      <c r="G96" s="69">
        <f t="shared" si="14"/>
        <v>153.69999999999999</v>
      </c>
      <c r="H96" s="69">
        <f t="shared" si="14"/>
        <v>0</v>
      </c>
      <c r="I96" s="69">
        <f t="shared" si="14"/>
        <v>45.2</v>
      </c>
      <c r="J96" s="69">
        <f t="shared" si="14"/>
        <v>0</v>
      </c>
      <c r="K96" s="69">
        <f t="shared" si="14"/>
        <v>0.2</v>
      </c>
      <c r="L96" s="69">
        <f t="shared" si="14"/>
        <v>56.730000000000004</v>
      </c>
      <c r="M96" s="69">
        <f t="shared" si="14"/>
        <v>43</v>
      </c>
      <c r="N96" s="69">
        <f t="shared" si="14"/>
        <v>22.7</v>
      </c>
      <c r="O96" s="69">
        <f t="shared" si="14"/>
        <v>0.7</v>
      </c>
    </row>
    <row r="97" spans="1:15" ht="20.100000000000001" customHeight="1">
      <c r="A97" s="63" t="s">
        <v>59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49"/>
    </row>
    <row r="98" spans="1:15" ht="20.100000000000001" customHeight="1">
      <c r="A98" s="4" t="s">
        <v>103</v>
      </c>
      <c r="B98" s="94" t="s">
        <v>48</v>
      </c>
      <c r="C98" s="4">
        <v>200</v>
      </c>
      <c r="D98" s="72">
        <v>16.399999999999999</v>
      </c>
      <c r="E98" s="4">
        <v>20.8</v>
      </c>
      <c r="F98" s="4">
        <v>21.6</v>
      </c>
      <c r="G98" s="4">
        <v>399</v>
      </c>
      <c r="H98" s="4">
        <v>0.5</v>
      </c>
      <c r="I98" s="4">
        <v>11.2</v>
      </c>
      <c r="J98" s="4">
        <v>0</v>
      </c>
      <c r="K98" s="4">
        <v>2.2000000000000002</v>
      </c>
      <c r="L98" s="4">
        <v>23.3</v>
      </c>
      <c r="M98" s="4">
        <v>173.1</v>
      </c>
      <c r="N98" s="84">
        <v>43.8</v>
      </c>
      <c r="O98" s="87">
        <v>2.4</v>
      </c>
    </row>
    <row r="99" spans="1:15" ht="20.100000000000001" customHeight="1">
      <c r="A99" s="4" t="s">
        <v>79</v>
      </c>
      <c r="B99" s="94" t="s">
        <v>43</v>
      </c>
      <c r="C99" s="5" t="s">
        <v>37</v>
      </c>
      <c r="D99" s="42">
        <v>0.3</v>
      </c>
      <c r="E99" s="6">
        <v>0</v>
      </c>
      <c r="F99" s="6">
        <v>15.2</v>
      </c>
      <c r="G99" s="33">
        <v>61</v>
      </c>
      <c r="H99" s="6">
        <v>0</v>
      </c>
      <c r="I99" s="6">
        <v>3</v>
      </c>
      <c r="J99" s="6">
        <v>0</v>
      </c>
      <c r="K99" s="5">
        <v>0</v>
      </c>
      <c r="L99" s="6">
        <v>7.4</v>
      </c>
      <c r="M99" s="6">
        <v>9</v>
      </c>
      <c r="N99" s="6">
        <v>5</v>
      </c>
      <c r="O99" s="6">
        <v>0.1</v>
      </c>
    </row>
    <row r="100" spans="1:15" ht="20.100000000000001" customHeight="1">
      <c r="A100" s="15" t="s">
        <v>32</v>
      </c>
      <c r="B100" s="94" t="s">
        <v>73</v>
      </c>
      <c r="C100" s="4">
        <v>100</v>
      </c>
      <c r="D100" s="62">
        <v>0.4</v>
      </c>
      <c r="E100" s="15">
        <v>0.4</v>
      </c>
      <c r="F100" s="15">
        <v>9.8000000000000007</v>
      </c>
      <c r="G100" s="15">
        <v>47</v>
      </c>
      <c r="H100" s="4">
        <v>0</v>
      </c>
      <c r="I100" s="15">
        <v>10</v>
      </c>
      <c r="J100" s="15">
        <v>0</v>
      </c>
      <c r="K100" s="15">
        <v>0.6</v>
      </c>
      <c r="L100" s="15">
        <v>16</v>
      </c>
      <c r="M100" s="15">
        <v>11</v>
      </c>
      <c r="N100" s="88">
        <v>8</v>
      </c>
      <c r="O100" s="89">
        <v>2.2000000000000002</v>
      </c>
    </row>
    <row r="101" spans="1:15" ht="20.100000000000001" customHeight="1">
      <c r="A101" s="15" t="s">
        <v>32</v>
      </c>
      <c r="B101" s="94" t="s">
        <v>40</v>
      </c>
      <c r="C101" s="6">
        <v>40</v>
      </c>
      <c r="D101" s="42">
        <v>2.6</v>
      </c>
      <c r="E101" s="6">
        <v>0.5</v>
      </c>
      <c r="F101" s="6">
        <v>15.8</v>
      </c>
      <c r="G101" s="6">
        <v>78.239999999999995</v>
      </c>
      <c r="H101" s="6">
        <v>0.1</v>
      </c>
      <c r="I101" s="5">
        <v>0</v>
      </c>
      <c r="J101" s="5">
        <v>0</v>
      </c>
      <c r="K101" s="5">
        <v>1.6</v>
      </c>
      <c r="L101" s="6">
        <v>11.6</v>
      </c>
      <c r="M101" s="6">
        <v>13.4</v>
      </c>
      <c r="N101" s="6">
        <v>55.8</v>
      </c>
      <c r="O101" s="6">
        <v>3.2</v>
      </c>
    </row>
    <row r="102" spans="1:15" ht="20.100000000000001" customHeight="1">
      <c r="A102" s="65" t="s">
        <v>61</v>
      </c>
      <c r="B102" s="50"/>
      <c r="C102" s="48"/>
      <c r="D102" s="69">
        <f>SUM(D98:D101)</f>
        <v>19.7</v>
      </c>
      <c r="E102" s="69">
        <f t="shared" ref="E102:O102" si="15">SUM(E98:E101)</f>
        <v>21.7</v>
      </c>
      <c r="F102" s="69">
        <f t="shared" si="15"/>
        <v>62.399999999999991</v>
      </c>
      <c r="G102" s="69">
        <f t="shared" si="15"/>
        <v>585.24</v>
      </c>
      <c r="H102" s="69">
        <f t="shared" si="15"/>
        <v>0.6</v>
      </c>
      <c r="I102" s="69">
        <f t="shared" si="15"/>
        <v>24.2</v>
      </c>
      <c r="J102" s="69">
        <f t="shared" si="15"/>
        <v>0</v>
      </c>
      <c r="K102" s="69">
        <f t="shared" si="15"/>
        <v>4.4000000000000004</v>
      </c>
      <c r="L102" s="69">
        <f t="shared" si="15"/>
        <v>58.300000000000004</v>
      </c>
      <c r="M102" s="69">
        <f t="shared" si="15"/>
        <v>206.5</v>
      </c>
      <c r="N102" s="69">
        <f t="shared" si="15"/>
        <v>112.6</v>
      </c>
      <c r="O102" s="69">
        <f t="shared" si="15"/>
        <v>7.9</v>
      </c>
    </row>
    <row r="103" spans="1:15" ht="20.100000000000001" customHeight="1">
      <c r="A103" s="63" t="s">
        <v>62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49"/>
    </row>
    <row r="104" spans="1:15" ht="20.100000000000001" customHeight="1">
      <c r="A104" s="15" t="s">
        <v>104</v>
      </c>
      <c r="B104" s="94" t="s">
        <v>67</v>
      </c>
      <c r="C104" s="4">
        <v>75</v>
      </c>
      <c r="D104" s="72">
        <v>1.1299999999999999</v>
      </c>
      <c r="E104" s="4">
        <v>1.47</v>
      </c>
      <c r="F104" s="4">
        <v>11.16</v>
      </c>
      <c r="G104" s="4">
        <v>62.5</v>
      </c>
      <c r="H104" s="4">
        <v>0</v>
      </c>
      <c r="I104" s="4">
        <v>45</v>
      </c>
      <c r="J104" s="4">
        <v>0</v>
      </c>
      <c r="K104" s="15">
        <v>0.2</v>
      </c>
      <c r="L104" s="4">
        <v>0.53</v>
      </c>
      <c r="M104" s="4">
        <v>4.3</v>
      </c>
      <c r="N104" s="84">
        <v>13.5</v>
      </c>
      <c r="O104" s="86">
        <v>0.2</v>
      </c>
    </row>
    <row r="105" spans="1:15" ht="20.100000000000001" customHeight="1">
      <c r="A105" s="6" t="s">
        <v>86</v>
      </c>
      <c r="B105" s="90" t="s">
        <v>135</v>
      </c>
      <c r="C105" s="5">
        <v>200</v>
      </c>
      <c r="D105" s="42">
        <v>6.1</v>
      </c>
      <c r="E105" s="6">
        <v>5.3</v>
      </c>
      <c r="F105" s="6">
        <v>10.1</v>
      </c>
      <c r="G105" s="6">
        <v>113</v>
      </c>
      <c r="H105" s="6">
        <v>0</v>
      </c>
      <c r="I105" s="6">
        <v>1</v>
      </c>
      <c r="J105" s="6">
        <v>0.04</v>
      </c>
      <c r="K105" s="5">
        <v>0</v>
      </c>
      <c r="L105" s="6">
        <v>290</v>
      </c>
      <c r="M105" s="6">
        <v>950</v>
      </c>
      <c r="N105" s="6">
        <v>140</v>
      </c>
      <c r="O105" s="5">
        <v>0</v>
      </c>
    </row>
    <row r="106" spans="1:15" ht="20.100000000000001" customHeight="1">
      <c r="A106" s="157" t="s">
        <v>63</v>
      </c>
      <c r="B106" s="158"/>
      <c r="C106" s="159"/>
      <c r="D106" s="72">
        <f>D105+D104</f>
        <v>7.2299999999999995</v>
      </c>
      <c r="E106" s="72">
        <f t="shared" ref="E106:O106" si="16">E105+E104</f>
        <v>6.77</v>
      </c>
      <c r="F106" s="72">
        <f t="shared" si="16"/>
        <v>21.259999999999998</v>
      </c>
      <c r="G106" s="72">
        <f t="shared" si="16"/>
        <v>175.5</v>
      </c>
      <c r="H106" s="72">
        <f t="shared" si="16"/>
        <v>0</v>
      </c>
      <c r="I106" s="72">
        <f t="shared" si="16"/>
        <v>46</v>
      </c>
      <c r="J106" s="72">
        <f t="shared" si="16"/>
        <v>0.04</v>
      </c>
      <c r="K106" s="72">
        <f t="shared" si="16"/>
        <v>0.2</v>
      </c>
      <c r="L106" s="72">
        <f t="shared" si="16"/>
        <v>290.52999999999997</v>
      </c>
      <c r="M106" s="72">
        <f t="shared" si="16"/>
        <v>954.3</v>
      </c>
      <c r="N106" s="72">
        <f t="shared" si="16"/>
        <v>153.5</v>
      </c>
      <c r="O106" s="16">
        <f t="shared" si="16"/>
        <v>0.2</v>
      </c>
    </row>
    <row r="107" spans="1:15" ht="20.100000000000001" customHeight="1">
      <c r="A107" s="122" t="s">
        <v>28</v>
      </c>
      <c r="B107" s="123"/>
      <c r="C107" s="160"/>
      <c r="D107" s="61">
        <f t="shared" ref="D107:O107" si="17">D106+D102+D96+D92+D85</f>
        <v>93.52000000000001</v>
      </c>
      <c r="E107" s="61">
        <f t="shared" si="17"/>
        <v>82.240000000000009</v>
      </c>
      <c r="F107" s="61">
        <f t="shared" si="17"/>
        <v>325.32</v>
      </c>
      <c r="G107" s="61">
        <f t="shared" si="17"/>
        <v>2572.02</v>
      </c>
      <c r="H107" s="61">
        <f t="shared" si="17"/>
        <v>1.28</v>
      </c>
      <c r="I107" s="61">
        <f t="shared" si="17"/>
        <v>178.39999999999998</v>
      </c>
      <c r="J107" s="61">
        <f t="shared" si="17"/>
        <v>0.36999999999999927</v>
      </c>
      <c r="K107" s="61">
        <f t="shared" si="17"/>
        <v>12.5</v>
      </c>
      <c r="L107" s="61">
        <f t="shared" si="17"/>
        <v>878.66</v>
      </c>
      <c r="M107" s="61">
        <f t="shared" si="17"/>
        <v>2034.9</v>
      </c>
      <c r="N107" s="61">
        <f t="shared" si="17"/>
        <v>480.20000000000005</v>
      </c>
      <c r="O107" s="20">
        <f t="shared" si="17"/>
        <v>18.79</v>
      </c>
    </row>
    <row r="108" spans="1:15" ht="33.75" customHeight="1">
      <c r="A108" s="117" t="s">
        <v>0</v>
      </c>
      <c r="B108" s="117"/>
      <c r="C108" s="117"/>
      <c r="D108" s="117"/>
      <c r="E108" s="117"/>
      <c r="F108" s="117"/>
      <c r="G108" s="118" t="s">
        <v>75</v>
      </c>
      <c r="H108" s="118"/>
      <c r="I108" s="118"/>
      <c r="J108" s="118"/>
      <c r="K108" s="118"/>
      <c r="L108" s="118"/>
      <c r="M108" s="118"/>
      <c r="N108" s="118"/>
      <c r="O108" s="118"/>
    </row>
    <row r="109" spans="1:15" ht="69" customHeight="1">
      <c r="A109" s="119" t="s">
        <v>145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ht="11.1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1.1" customHeight="1">
      <c r="A111" s="10"/>
      <c r="B111" s="11"/>
      <c r="C111" s="9"/>
      <c r="D111" s="107" t="s">
        <v>1</v>
      </c>
      <c r="E111" s="107"/>
      <c r="F111" s="9" t="s">
        <v>33</v>
      </c>
      <c r="G111" s="9"/>
      <c r="H111" s="9"/>
      <c r="I111" s="108" t="s">
        <v>3</v>
      </c>
      <c r="J111" s="108"/>
      <c r="K111" s="9"/>
      <c r="L111" s="9"/>
      <c r="M111" s="9"/>
      <c r="N111" s="9"/>
      <c r="O111" s="9"/>
    </row>
    <row r="112" spans="1:15" ht="11.1" customHeight="1">
      <c r="A112" s="8"/>
      <c r="B112" s="9"/>
      <c r="C112" s="9"/>
      <c r="D112" s="145" t="s">
        <v>4</v>
      </c>
      <c r="E112" s="145"/>
      <c r="F112" s="12">
        <v>1</v>
      </c>
      <c r="G112" s="9"/>
      <c r="H112" s="9"/>
      <c r="I112" s="146" t="s">
        <v>5</v>
      </c>
      <c r="J112" s="146"/>
      <c r="K112" s="13" t="s">
        <v>76</v>
      </c>
      <c r="L112" s="9"/>
      <c r="M112" s="9"/>
      <c r="N112" s="9"/>
      <c r="O112" s="9"/>
    </row>
    <row r="113" spans="1:15" ht="27" customHeight="1">
      <c r="A113" s="147" t="s">
        <v>6</v>
      </c>
      <c r="B113" s="111" t="s">
        <v>7</v>
      </c>
      <c r="C113" s="149" t="s">
        <v>8</v>
      </c>
      <c r="D113" s="113" t="s">
        <v>9</v>
      </c>
      <c r="E113" s="114"/>
      <c r="F113" s="115"/>
      <c r="G113" s="151" t="s">
        <v>10</v>
      </c>
      <c r="H113" s="113" t="s">
        <v>11</v>
      </c>
      <c r="I113" s="114"/>
      <c r="J113" s="114"/>
      <c r="K113" s="115"/>
      <c r="L113" s="113" t="s">
        <v>12</v>
      </c>
      <c r="M113" s="114"/>
      <c r="N113" s="114"/>
      <c r="O113" s="115"/>
    </row>
    <row r="114" spans="1:15" ht="34.5" customHeight="1">
      <c r="A114" s="148"/>
      <c r="B114" s="112"/>
      <c r="C114" s="150"/>
      <c r="D114" s="62" t="s">
        <v>13</v>
      </c>
      <c r="E114" s="62" t="s">
        <v>14</v>
      </c>
      <c r="F114" s="62" t="s">
        <v>15</v>
      </c>
      <c r="G114" s="152"/>
      <c r="H114" s="62" t="s">
        <v>16</v>
      </c>
      <c r="I114" s="62" t="s">
        <v>17</v>
      </c>
      <c r="J114" s="62" t="s">
        <v>18</v>
      </c>
      <c r="K114" s="62" t="s">
        <v>19</v>
      </c>
      <c r="L114" s="62" t="s">
        <v>20</v>
      </c>
      <c r="M114" s="62" t="s">
        <v>21</v>
      </c>
      <c r="N114" s="62" t="s">
        <v>22</v>
      </c>
      <c r="O114" s="67" t="s">
        <v>23</v>
      </c>
    </row>
    <row r="115" spans="1:15" ht="20.100000000000001" customHeight="1">
      <c r="A115" s="72">
        <v>1</v>
      </c>
      <c r="B115" s="103">
        <v>2</v>
      </c>
      <c r="C115" s="61">
        <v>3</v>
      </c>
      <c r="D115" s="61">
        <v>4</v>
      </c>
      <c r="E115" s="61">
        <v>5</v>
      </c>
      <c r="F115" s="61">
        <v>6</v>
      </c>
      <c r="G115" s="61">
        <v>7</v>
      </c>
      <c r="H115" s="61">
        <v>8</v>
      </c>
      <c r="I115" s="61">
        <v>9</v>
      </c>
      <c r="J115" s="61">
        <v>10</v>
      </c>
      <c r="K115" s="61">
        <v>11</v>
      </c>
      <c r="L115" s="61">
        <v>12</v>
      </c>
      <c r="M115" s="61">
        <v>13</v>
      </c>
      <c r="N115" s="61">
        <v>14</v>
      </c>
      <c r="O115" s="14">
        <v>15</v>
      </c>
    </row>
    <row r="116" spans="1:15" ht="20.100000000000001" customHeight="1">
      <c r="A116" s="122" t="s">
        <v>24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60"/>
    </row>
    <row r="117" spans="1:15" ht="20.100000000000001" customHeight="1">
      <c r="A117" s="21" t="s">
        <v>106</v>
      </c>
      <c r="B117" s="98" t="s">
        <v>49</v>
      </c>
      <c r="C117" s="5" t="s">
        <v>35</v>
      </c>
      <c r="D117" s="42">
        <v>6.5</v>
      </c>
      <c r="E117" s="6">
        <v>7.2</v>
      </c>
      <c r="F117" s="6">
        <v>32.799999999999997</v>
      </c>
      <c r="G117" s="6">
        <v>221.56</v>
      </c>
      <c r="H117" s="5">
        <v>1.1000000000000001</v>
      </c>
      <c r="I117" s="5">
        <v>0</v>
      </c>
      <c r="J117" s="5">
        <v>35.6</v>
      </c>
      <c r="K117" s="5">
        <v>6.5</v>
      </c>
      <c r="L117" s="5">
        <v>151.19999999999999</v>
      </c>
      <c r="M117" s="5">
        <v>327.60000000000002</v>
      </c>
      <c r="N117" s="5">
        <v>25.2</v>
      </c>
      <c r="O117" s="5">
        <v>3.6</v>
      </c>
    </row>
    <row r="118" spans="1:15" ht="20.100000000000001" customHeight="1">
      <c r="A118" s="6" t="s">
        <v>99</v>
      </c>
      <c r="B118" s="90" t="s">
        <v>41</v>
      </c>
      <c r="C118" s="6">
        <v>200</v>
      </c>
      <c r="D118" s="42">
        <v>3</v>
      </c>
      <c r="E118" s="6">
        <v>2.6</v>
      </c>
      <c r="F118" s="6">
        <v>24.8</v>
      </c>
      <c r="G118" s="6">
        <v>134.15</v>
      </c>
      <c r="H118" s="6">
        <v>0.04</v>
      </c>
      <c r="I118" s="5">
        <v>1</v>
      </c>
      <c r="J118" s="5">
        <v>0.01</v>
      </c>
      <c r="K118" s="5">
        <v>0</v>
      </c>
      <c r="L118" s="6">
        <v>121</v>
      </c>
      <c r="M118" s="6">
        <v>90</v>
      </c>
      <c r="N118" s="6">
        <v>14</v>
      </c>
      <c r="O118" s="6">
        <v>1</v>
      </c>
    </row>
    <row r="119" spans="1:15" ht="20.100000000000001" customHeight="1">
      <c r="A119" s="5" t="s">
        <v>32</v>
      </c>
      <c r="B119" s="90" t="s">
        <v>52</v>
      </c>
      <c r="C119" s="6">
        <v>40</v>
      </c>
      <c r="D119" s="41">
        <v>3.16</v>
      </c>
      <c r="E119" s="5">
        <v>0.4</v>
      </c>
      <c r="F119" s="5">
        <v>19.3</v>
      </c>
      <c r="G119" s="5">
        <v>94.4</v>
      </c>
      <c r="H119" s="5">
        <v>7.0000000000000007E-2</v>
      </c>
      <c r="I119" s="5">
        <v>0</v>
      </c>
      <c r="J119" s="5">
        <v>0</v>
      </c>
      <c r="K119" s="5">
        <v>0.3</v>
      </c>
      <c r="L119" s="5">
        <v>9.1999999999999993</v>
      </c>
      <c r="M119" s="5">
        <v>34.799999999999997</v>
      </c>
      <c r="N119" s="5">
        <v>13.2</v>
      </c>
      <c r="O119" s="5">
        <v>0.8</v>
      </c>
    </row>
    <row r="120" spans="1:15" ht="20.100000000000001" customHeight="1">
      <c r="A120" s="161" t="s">
        <v>25</v>
      </c>
      <c r="B120" s="161"/>
      <c r="C120" s="161"/>
      <c r="D120" s="42">
        <f t="shared" ref="D120:O120" si="18">SUM(D117:D119)</f>
        <v>12.66</v>
      </c>
      <c r="E120" s="42">
        <f t="shared" si="18"/>
        <v>10.200000000000001</v>
      </c>
      <c r="F120" s="42">
        <f t="shared" si="18"/>
        <v>76.899999999999991</v>
      </c>
      <c r="G120" s="42">
        <f t="shared" si="18"/>
        <v>450.11</v>
      </c>
      <c r="H120" s="42">
        <f t="shared" si="18"/>
        <v>1.2100000000000002</v>
      </c>
      <c r="I120" s="42">
        <f t="shared" si="18"/>
        <v>1</v>
      </c>
      <c r="J120" s="42">
        <f t="shared" si="18"/>
        <v>35.61</v>
      </c>
      <c r="K120" s="42">
        <f t="shared" si="18"/>
        <v>6.8</v>
      </c>
      <c r="L120" s="42">
        <f t="shared" si="18"/>
        <v>281.39999999999998</v>
      </c>
      <c r="M120" s="42">
        <f t="shared" si="18"/>
        <v>452.40000000000003</v>
      </c>
      <c r="N120" s="42">
        <f t="shared" si="18"/>
        <v>52.400000000000006</v>
      </c>
      <c r="O120" s="42">
        <f t="shared" si="18"/>
        <v>5.3999999999999995</v>
      </c>
    </row>
    <row r="121" spans="1:15" ht="20.100000000000001" customHeight="1">
      <c r="A121" s="161" t="s">
        <v>26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</row>
    <row r="122" spans="1:15" ht="20.100000000000001" customHeight="1">
      <c r="A122" s="5" t="s">
        <v>105</v>
      </c>
      <c r="B122" s="90" t="s">
        <v>44</v>
      </c>
      <c r="C122" s="5" t="s">
        <v>37</v>
      </c>
      <c r="D122" s="5">
        <v>5.3</v>
      </c>
      <c r="E122" s="5">
        <v>4.4000000000000004</v>
      </c>
      <c r="F122" s="5">
        <v>13.6</v>
      </c>
      <c r="G122" s="5">
        <v>114.8</v>
      </c>
      <c r="H122" s="6">
        <v>0</v>
      </c>
      <c r="I122" s="6">
        <v>4.9000000000000004</v>
      </c>
      <c r="J122" s="6">
        <v>15</v>
      </c>
      <c r="K122" s="6">
        <v>2.2000000000000002</v>
      </c>
      <c r="L122" s="6">
        <v>88.1</v>
      </c>
      <c r="M122" s="6">
        <v>90.9</v>
      </c>
      <c r="N122" s="6">
        <v>13.9</v>
      </c>
      <c r="O122" s="6">
        <v>0.8</v>
      </c>
    </row>
    <row r="123" spans="1:15" ht="24" customHeight="1">
      <c r="A123" s="6" t="s">
        <v>128</v>
      </c>
      <c r="B123" s="92" t="s">
        <v>117</v>
      </c>
      <c r="C123" s="5" t="s">
        <v>166</v>
      </c>
      <c r="D123" s="42">
        <v>17.5</v>
      </c>
      <c r="E123" s="6">
        <v>12.4</v>
      </c>
      <c r="F123" s="6">
        <v>27</v>
      </c>
      <c r="G123" s="6">
        <v>194</v>
      </c>
      <c r="H123" s="6">
        <v>0.1</v>
      </c>
      <c r="I123" s="6">
        <v>4.5999999999999996</v>
      </c>
      <c r="J123" s="5">
        <v>0.1</v>
      </c>
      <c r="K123" s="5">
        <v>0.2</v>
      </c>
      <c r="L123" s="6">
        <v>24.5</v>
      </c>
      <c r="M123" s="6">
        <v>18.3</v>
      </c>
      <c r="N123" s="6">
        <v>13.3</v>
      </c>
      <c r="O123" s="6">
        <v>0.9</v>
      </c>
    </row>
    <row r="124" spans="1:15" ht="20.100000000000001" customHeight="1">
      <c r="A124" s="6" t="s">
        <v>97</v>
      </c>
      <c r="B124" s="92" t="s">
        <v>42</v>
      </c>
      <c r="C124" s="5" t="s">
        <v>35</v>
      </c>
      <c r="D124" s="42">
        <v>3.4</v>
      </c>
      <c r="E124" s="6">
        <v>8.3000000000000007</v>
      </c>
      <c r="F124" s="6">
        <v>22.4</v>
      </c>
      <c r="G124" s="6">
        <v>150.55000000000001</v>
      </c>
      <c r="H124" s="5">
        <v>0.03</v>
      </c>
      <c r="I124" s="5">
        <v>0</v>
      </c>
      <c r="J124" s="5">
        <v>0.1</v>
      </c>
      <c r="K124" s="5">
        <v>0.4</v>
      </c>
      <c r="L124" s="6">
        <v>4</v>
      </c>
      <c r="M124" s="6">
        <v>73.2</v>
      </c>
      <c r="N124" s="6">
        <v>22.8</v>
      </c>
      <c r="O124" s="6">
        <v>0.7</v>
      </c>
    </row>
    <row r="125" spans="1:15" ht="20.100000000000001" customHeight="1">
      <c r="A125" s="6" t="s">
        <v>79</v>
      </c>
      <c r="B125" s="92" t="s">
        <v>156</v>
      </c>
      <c r="C125" s="5" t="s">
        <v>37</v>
      </c>
      <c r="D125" s="42">
        <v>0.3</v>
      </c>
      <c r="E125" s="6">
        <v>0</v>
      </c>
      <c r="F125" s="6">
        <v>15.2</v>
      </c>
      <c r="G125" s="33">
        <v>61</v>
      </c>
      <c r="H125" s="6">
        <v>0</v>
      </c>
      <c r="I125" s="6">
        <v>3</v>
      </c>
      <c r="J125" s="6">
        <v>0</v>
      </c>
      <c r="K125" s="5">
        <v>0</v>
      </c>
      <c r="L125" s="6">
        <v>7.4</v>
      </c>
      <c r="M125" s="6">
        <v>9</v>
      </c>
      <c r="N125" s="6">
        <v>5</v>
      </c>
      <c r="O125" s="6">
        <v>0.1</v>
      </c>
    </row>
    <row r="126" spans="1:15" ht="20.100000000000001" customHeight="1">
      <c r="A126" s="5" t="s">
        <v>32</v>
      </c>
      <c r="B126" s="92" t="s">
        <v>40</v>
      </c>
      <c r="C126" s="6">
        <v>40</v>
      </c>
      <c r="D126" s="42">
        <v>2.6</v>
      </c>
      <c r="E126" s="6">
        <v>0.5</v>
      </c>
      <c r="F126" s="6">
        <v>15.8</v>
      </c>
      <c r="G126" s="6">
        <v>78.239999999999995</v>
      </c>
      <c r="H126" s="6">
        <v>0.1</v>
      </c>
      <c r="I126" s="5">
        <v>0</v>
      </c>
      <c r="J126" s="5">
        <v>0</v>
      </c>
      <c r="K126" s="5">
        <v>1.6</v>
      </c>
      <c r="L126" s="6">
        <v>11.6</v>
      </c>
      <c r="M126" s="6">
        <v>13.4</v>
      </c>
      <c r="N126" s="6">
        <v>55.8</v>
      </c>
      <c r="O126" s="6">
        <v>3.2</v>
      </c>
    </row>
    <row r="127" spans="1:15" ht="20.100000000000001" customHeight="1">
      <c r="A127" s="161" t="s">
        <v>27</v>
      </c>
      <c r="B127" s="161"/>
      <c r="C127" s="161"/>
      <c r="D127" s="42">
        <f t="shared" ref="D127:O127" si="19">SUM(D122:D126)</f>
        <v>29.1</v>
      </c>
      <c r="E127" s="42">
        <f t="shared" si="19"/>
        <v>25.6</v>
      </c>
      <c r="F127" s="42">
        <f t="shared" si="19"/>
        <v>94</v>
      </c>
      <c r="G127" s="42">
        <f t="shared" si="19"/>
        <v>598.59</v>
      </c>
      <c r="H127" s="42">
        <f t="shared" si="19"/>
        <v>0.23</v>
      </c>
      <c r="I127" s="42">
        <f t="shared" si="19"/>
        <v>12.5</v>
      </c>
      <c r="J127" s="42">
        <f t="shared" si="19"/>
        <v>15.2</v>
      </c>
      <c r="K127" s="42">
        <f t="shared" si="19"/>
        <v>4.4000000000000004</v>
      </c>
      <c r="L127" s="42">
        <f t="shared" si="19"/>
        <v>135.6</v>
      </c>
      <c r="M127" s="42">
        <f t="shared" si="19"/>
        <v>204.8</v>
      </c>
      <c r="N127" s="42">
        <f t="shared" si="19"/>
        <v>110.8</v>
      </c>
      <c r="O127" s="42">
        <f t="shared" si="19"/>
        <v>5.7000000000000011</v>
      </c>
    </row>
    <row r="128" spans="1:15" ht="20.100000000000001" customHeight="1">
      <c r="A128" s="161" t="s">
        <v>58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</row>
    <row r="129" spans="1:15" ht="20.100000000000001" customHeight="1">
      <c r="A129" s="6" t="s">
        <v>162</v>
      </c>
      <c r="B129" s="90" t="s">
        <v>163</v>
      </c>
      <c r="C129" s="5">
        <v>200</v>
      </c>
      <c r="D129" s="42">
        <v>0.2</v>
      </c>
      <c r="E129" s="6">
        <v>0</v>
      </c>
      <c r="F129" s="6">
        <v>25.7</v>
      </c>
      <c r="G129" s="6">
        <v>105</v>
      </c>
      <c r="H129" s="6">
        <v>0.01</v>
      </c>
      <c r="I129" s="6">
        <v>13</v>
      </c>
      <c r="J129" s="6">
        <v>0</v>
      </c>
      <c r="K129" s="5">
        <v>0.1</v>
      </c>
      <c r="L129" s="6">
        <v>8</v>
      </c>
      <c r="M129" s="6">
        <v>3</v>
      </c>
      <c r="N129" s="6">
        <v>5</v>
      </c>
      <c r="O129" s="6">
        <v>0</v>
      </c>
    </row>
    <row r="130" spans="1:15" ht="20.100000000000001" customHeight="1">
      <c r="A130" s="6" t="s">
        <v>129</v>
      </c>
      <c r="B130" s="92" t="s">
        <v>130</v>
      </c>
      <c r="C130" s="6">
        <v>30</v>
      </c>
      <c r="D130" s="42">
        <v>4.5</v>
      </c>
      <c r="E130" s="6">
        <v>4.5</v>
      </c>
      <c r="F130" s="6">
        <v>7.4</v>
      </c>
      <c r="G130" s="6">
        <v>88</v>
      </c>
      <c r="H130" s="6">
        <v>0.08</v>
      </c>
      <c r="I130" s="6">
        <v>3</v>
      </c>
      <c r="J130" s="6">
        <v>0.02</v>
      </c>
      <c r="K130" s="5">
        <v>0</v>
      </c>
      <c r="L130" s="6">
        <v>252</v>
      </c>
      <c r="M130" s="6">
        <v>189</v>
      </c>
      <c r="N130" s="6">
        <v>29</v>
      </c>
      <c r="O130" s="6">
        <v>2</v>
      </c>
    </row>
    <row r="131" spans="1:15" ht="20.100000000000001" customHeight="1">
      <c r="A131" s="45" t="s">
        <v>60</v>
      </c>
      <c r="B131" s="46"/>
      <c r="C131" s="47"/>
      <c r="D131" s="42">
        <f t="shared" ref="D131:O131" si="20">D130+D125</f>
        <v>4.8</v>
      </c>
      <c r="E131" s="42">
        <f t="shared" si="20"/>
        <v>4.5</v>
      </c>
      <c r="F131" s="42">
        <f t="shared" si="20"/>
        <v>22.6</v>
      </c>
      <c r="G131" s="42">
        <f t="shared" si="20"/>
        <v>149</v>
      </c>
      <c r="H131" s="42">
        <f t="shared" si="20"/>
        <v>0.08</v>
      </c>
      <c r="I131" s="42">
        <f t="shared" si="20"/>
        <v>6</v>
      </c>
      <c r="J131" s="42">
        <f t="shared" si="20"/>
        <v>0.02</v>
      </c>
      <c r="K131" s="42">
        <f t="shared" si="20"/>
        <v>0</v>
      </c>
      <c r="L131" s="42">
        <f t="shared" si="20"/>
        <v>259.39999999999998</v>
      </c>
      <c r="M131" s="42">
        <f t="shared" si="20"/>
        <v>198</v>
      </c>
      <c r="N131" s="42">
        <f t="shared" si="20"/>
        <v>34</v>
      </c>
      <c r="O131" s="42">
        <f t="shared" si="20"/>
        <v>2.1</v>
      </c>
    </row>
    <row r="132" spans="1:15" ht="20.100000000000001" customHeight="1">
      <c r="A132" s="45" t="s">
        <v>59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7"/>
    </row>
    <row r="133" spans="1:15" ht="20.100000000000001" customHeight="1">
      <c r="A133" s="6" t="s">
        <v>100</v>
      </c>
      <c r="B133" s="92" t="s">
        <v>66</v>
      </c>
      <c r="C133" s="5" t="s">
        <v>167</v>
      </c>
      <c r="D133" s="42">
        <v>13.1</v>
      </c>
      <c r="E133" s="6">
        <v>16.5</v>
      </c>
      <c r="F133" s="6">
        <v>3.6</v>
      </c>
      <c r="G133" s="6">
        <v>215</v>
      </c>
      <c r="H133" s="6">
        <v>0</v>
      </c>
      <c r="I133" s="6">
        <v>3.3</v>
      </c>
      <c r="J133" s="6">
        <v>0</v>
      </c>
      <c r="K133" s="6">
        <v>4</v>
      </c>
      <c r="L133" s="6">
        <v>9.6</v>
      </c>
      <c r="M133" s="6">
        <v>21.5</v>
      </c>
      <c r="N133" s="6">
        <v>6</v>
      </c>
      <c r="O133" s="6">
        <v>0.4</v>
      </c>
    </row>
    <row r="134" spans="1:15" ht="20.100000000000001" customHeight="1">
      <c r="A134" s="6">
        <v>331</v>
      </c>
      <c r="B134" s="92" t="s">
        <v>119</v>
      </c>
      <c r="C134" s="5" t="s">
        <v>35</v>
      </c>
      <c r="D134" s="42">
        <v>5.6</v>
      </c>
      <c r="E134" s="6">
        <v>4.8</v>
      </c>
      <c r="F134" s="6">
        <v>36</v>
      </c>
      <c r="G134" s="6">
        <v>209.61</v>
      </c>
      <c r="H134" s="6">
        <v>0.1</v>
      </c>
      <c r="I134" s="6">
        <v>14.7</v>
      </c>
      <c r="J134" s="5">
        <v>0.3</v>
      </c>
      <c r="K134" s="6">
        <v>6</v>
      </c>
      <c r="L134" s="6">
        <v>44</v>
      </c>
      <c r="M134" s="6">
        <v>216</v>
      </c>
      <c r="N134" s="6">
        <v>46.7</v>
      </c>
      <c r="O134" s="6">
        <v>2.7</v>
      </c>
    </row>
    <row r="135" spans="1:15" ht="20.100000000000001" customHeight="1">
      <c r="A135" s="5" t="s">
        <v>32</v>
      </c>
      <c r="B135" s="92" t="s">
        <v>40</v>
      </c>
      <c r="C135" s="6">
        <v>40</v>
      </c>
      <c r="D135" s="42">
        <v>2.6</v>
      </c>
      <c r="E135" s="6">
        <v>0.5</v>
      </c>
      <c r="F135" s="6">
        <v>15.8</v>
      </c>
      <c r="G135" s="33">
        <v>78.239999999999995</v>
      </c>
      <c r="H135" s="6">
        <v>0.1</v>
      </c>
      <c r="I135" s="5">
        <v>0</v>
      </c>
      <c r="J135" s="5">
        <v>0</v>
      </c>
      <c r="K135" s="5">
        <v>0.8</v>
      </c>
      <c r="L135" s="6">
        <v>5.8</v>
      </c>
      <c r="M135" s="6">
        <v>6.7</v>
      </c>
      <c r="N135" s="6">
        <v>27.9</v>
      </c>
      <c r="O135" s="6">
        <v>1.6</v>
      </c>
    </row>
    <row r="136" spans="1:15" ht="20.100000000000001" customHeight="1">
      <c r="A136" s="5" t="s">
        <v>32</v>
      </c>
      <c r="B136" s="90" t="s">
        <v>73</v>
      </c>
      <c r="C136" s="6">
        <v>100</v>
      </c>
      <c r="D136" s="41">
        <v>0.4</v>
      </c>
      <c r="E136" s="5">
        <v>0.4</v>
      </c>
      <c r="F136" s="5">
        <v>9.8000000000000007</v>
      </c>
      <c r="G136" s="33">
        <v>47</v>
      </c>
      <c r="H136" s="6">
        <v>0</v>
      </c>
      <c r="I136" s="5">
        <v>10</v>
      </c>
      <c r="J136" s="5">
        <v>0</v>
      </c>
      <c r="K136" s="5">
        <v>0.6</v>
      </c>
      <c r="L136" s="5">
        <v>16</v>
      </c>
      <c r="M136" s="5">
        <v>11</v>
      </c>
      <c r="N136" s="5">
        <v>8</v>
      </c>
      <c r="O136" s="5">
        <v>2.2000000000000002</v>
      </c>
    </row>
    <row r="137" spans="1:15" ht="20.100000000000001" customHeight="1">
      <c r="A137" s="6" t="s">
        <v>101</v>
      </c>
      <c r="B137" s="90" t="s">
        <v>50</v>
      </c>
      <c r="C137" s="5" t="s">
        <v>31</v>
      </c>
      <c r="D137" s="42">
        <v>1.5</v>
      </c>
      <c r="E137" s="6">
        <v>1.7</v>
      </c>
      <c r="F137" s="6">
        <v>17.399999999999999</v>
      </c>
      <c r="G137" s="6">
        <v>91.2</v>
      </c>
      <c r="H137" s="5">
        <v>0</v>
      </c>
      <c r="I137" s="5">
        <v>0.2</v>
      </c>
      <c r="J137" s="5">
        <v>0</v>
      </c>
      <c r="K137" s="5">
        <v>0</v>
      </c>
      <c r="L137" s="5">
        <v>56.2</v>
      </c>
      <c r="M137" s="5">
        <v>38.700000000000003</v>
      </c>
      <c r="N137" s="5">
        <v>9.1999999999999993</v>
      </c>
      <c r="O137" s="5">
        <v>0.5</v>
      </c>
    </row>
    <row r="138" spans="1:15" ht="20.100000000000001" customHeight="1">
      <c r="A138" s="45" t="s">
        <v>61</v>
      </c>
      <c r="B138" s="46"/>
      <c r="C138" s="47"/>
      <c r="D138" s="42">
        <f>SUM(D133:D137)</f>
        <v>23.2</v>
      </c>
      <c r="E138" s="42">
        <f t="shared" ref="E138:O138" si="21">SUM(E133:E137)</f>
        <v>23.9</v>
      </c>
      <c r="F138" s="42">
        <f t="shared" si="21"/>
        <v>82.6</v>
      </c>
      <c r="G138" s="42">
        <f t="shared" si="21"/>
        <v>641.05000000000007</v>
      </c>
      <c r="H138" s="42">
        <f t="shared" si="21"/>
        <v>0.2</v>
      </c>
      <c r="I138" s="42">
        <f t="shared" si="21"/>
        <v>28.2</v>
      </c>
      <c r="J138" s="42">
        <f t="shared" si="21"/>
        <v>0.3</v>
      </c>
      <c r="K138" s="42">
        <f t="shared" si="21"/>
        <v>11.4</v>
      </c>
      <c r="L138" s="42">
        <f t="shared" si="21"/>
        <v>131.60000000000002</v>
      </c>
      <c r="M138" s="42">
        <f t="shared" si="21"/>
        <v>293.89999999999998</v>
      </c>
      <c r="N138" s="42">
        <f t="shared" si="21"/>
        <v>97.8</v>
      </c>
      <c r="O138" s="42">
        <f t="shared" si="21"/>
        <v>7.4</v>
      </c>
    </row>
    <row r="139" spans="1:15" ht="20.100000000000001" customHeight="1">
      <c r="A139" s="45" t="s">
        <v>62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</row>
    <row r="140" spans="1:15" ht="20.100000000000001" customHeight="1">
      <c r="A140" s="5" t="s">
        <v>32</v>
      </c>
      <c r="B140" s="92" t="s">
        <v>120</v>
      </c>
      <c r="C140" s="6">
        <v>30</v>
      </c>
      <c r="D140" s="42">
        <v>1.1299999999999999</v>
      </c>
      <c r="E140" s="6">
        <v>1.47</v>
      </c>
      <c r="F140" s="6">
        <v>11.16</v>
      </c>
      <c r="G140" s="6">
        <v>62.5</v>
      </c>
      <c r="H140" s="6">
        <v>0</v>
      </c>
      <c r="I140" s="6">
        <v>45</v>
      </c>
      <c r="J140" s="6">
        <v>0</v>
      </c>
      <c r="K140" s="5">
        <v>0.2</v>
      </c>
      <c r="L140" s="6">
        <v>0.53</v>
      </c>
      <c r="M140" s="6">
        <v>4.3</v>
      </c>
      <c r="N140" s="6">
        <v>13.5</v>
      </c>
      <c r="O140" s="6">
        <v>0.2</v>
      </c>
    </row>
    <row r="141" spans="1:15" ht="20.100000000000001" customHeight="1">
      <c r="A141" s="6" t="s">
        <v>112</v>
      </c>
      <c r="B141" s="92" t="s">
        <v>68</v>
      </c>
      <c r="C141" s="5">
        <v>200</v>
      </c>
      <c r="D141" s="42">
        <v>6.1</v>
      </c>
      <c r="E141" s="6">
        <v>0.2</v>
      </c>
      <c r="F141" s="6">
        <v>8</v>
      </c>
      <c r="G141" s="6">
        <v>62</v>
      </c>
      <c r="H141" s="6">
        <v>0.08</v>
      </c>
      <c r="I141" s="6">
        <v>2</v>
      </c>
      <c r="J141" s="6">
        <v>0.02</v>
      </c>
      <c r="K141" s="5">
        <v>0</v>
      </c>
      <c r="L141" s="6">
        <v>252</v>
      </c>
      <c r="M141" s="6">
        <v>196</v>
      </c>
      <c r="N141" s="6">
        <v>30</v>
      </c>
      <c r="O141" s="6">
        <v>0</v>
      </c>
    </row>
    <row r="142" spans="1:15" ht="20.100000000000001" customHeight="1">
      <c r="A142" s="162" t="s">
        <v>63</v>
      </c>
      <c r="B142" s="162"/>
      <c r="C142" s="162"/>
      <c r="D142" s="42">
        <f>D141+D140</f>
        <v>7.2299999999999995</v>
      </c>
      <c r="E142" s="42">
        <f t="shared" ref="E142:O142" si="22">E141+E140</f>
        <v>1.67</v>
      </c>
      <c r="F142" s="42">
        <f t="shared" si="22"/>
        <v>19.16</v>
      </c>
      <c r="G142" s="42">
        <f t="shared" si="22"/>
        <v>124.5</v>
      </c>
      <c r="H142" s="42">
        <f t="shared" si="22"/>
        <v>0.08</v>
      </c>
      <c r="I142" s="42">
        <f t="shared" si="22"/>
        <v>47</v>
      </c>
      <c r="J142" s="42">
        <f t="shared" si="22"/>
        <v>0.02</v>
      </c>
      <c r="K142" s="42">
        <f t="shared" si="22"/>
        <v>0.2</v>
      </c>
      <c r="L142" s="42">
        <f t="shared" si="22"/>
        <v>252.53</v>
      </c>
      <c r="M142" s="42">
        <f t="shared" si="22"/>
        <v>200.3</v>
      </c>
      <c r="N142" s="42">
        <f t="shared" si="22"/>
        <v>43.5</v>
      </c>
      <c r="O142" s="42">
        <f t="shared" si="22"/>
        <v>0.2</v>
      </c>
    </row>
    <row r="143" spans="1:15" ht="20.100000000000001" customHeight="1">
      <c r="A143" s="163" t="s">
        <v>28</v>
      </c>
      <c r="B143" s="163"/>
      <c r="C143" s="163"/>
      <c r="D143" s="44">
        <f t="shared" ref="D143:O143" si="23">D142+D138+D131+D127+D120</f>
        <v>76.989999999999995</v>
      </c>
      <c r="E143" s="44">
        <f t="shared" si="23"/>
        <v>65.87</v>
      </c>
      <c r="F143" s="44">
        <f t="shared" si="23"/>
        <v>295.26</v>
      </c>
      <c r="G143" s="44">
        <f t="shared" si="23"/>
        <v>1963.25</v>
      </c>
      <c r="H143" s="44">
        <f t="shared" si="23"/>
        <v>1.8000000000000003</v>
      </c>
      <c r="I143" s="44">
        <f t="shared" si="23"/>
        <v>94.7</v>
      </c>
      <c r="J143" s="44">
        <f t="shared" si="23"/>
        <v>51.15</v>
      </c>
      <c r="K143" s="44">
        <f t="shared" si="23"/>
        <v>22.8</v>
      </c>
      <c r="L143" s="44">
        <f t="shared" si="23"/>
        <v>1060.53</v>
      </c>
      <c r="M143" s="44">
        <f t="shared" si="23"/>
        <v>1349.4</v>
      </c>
      <c r="N143" s="44">
        <f t="shared" si="23"/>
        <v>338.5</v>
      </c>
      <c r="O143" s="23">
        <f t="shared" si="23"/>
        <v>20.8</v>
      </c>
    </row>
    <row r="144" spans="1:15" ht="33.75" customHeight="1">
      <c r="A144" s="117" t="s">
        <v>0</v>
      </c>
      <c r="B144" s="117"/>
      <c r="C144" s="117"/>
      <c r="D144" s="117"/>
      <c r="E144" s="117"/>
      <c r="F144" s="117"/>
      <c r="G144" s="118" t="s">
        <v>75</v>
      </c>
      <c r="H144" s="118"/>
      <c r="I144" s="118"/>
      <c r="J144" s="118"/>
      <c r="K144" s="118"/>
      <c r="L144" s="118"/>
      <c r="M144" s="118"/>
      <c r="N144" s="118"/>
      <c r="O144" s="118"/>
    </row>
    <row r="145" spans="1:15" ht="69" customHeight="1">
      <c r="A145" s="119" t="s">
        <v>145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 ht="11.1" customHeigh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1.1" customHeight="1">
      <c r="A147" s="10"/>
      <c r="B147" s="11"/>
      <c r="C147" s="9"/>
      <c r="D147" s="107" t="s">
        <v>1</v>
      </c>
      <c r="E147" s="107"/>
      <c r="F147" s="9" t="s">
        <v>34</v>
      </c>
      <c r="G147" s="9"/>
      <c r="H147" s="9"/>
      <c r="I147" s="108" t="s">
        <v>3</v>
      </c>
      <c r="J147" s="108"/>
      <c r="K147" s="9"/>
      <c r="L147" s="9"/>
      <c r="M147" s="9"/>
      <c r="N147" s="9"/>
      <c r="O147" s="9"/>
    </row>
    <row r="148" spans="1:15" ht="11.1" customHeight="1">
      <c r="A148" s="8"/>
      <c r="B148" s="9"/>
      <c r="C148" s="9"/>
      <c r="D148" s="132" t="s">
        <v>4</v>
      </c>
      <c r="E148" s="132"/>
      <c r="F148" s="12">
        <v>1</v>
      </c>
      <c r="G148" s="9"/>
      <c r="H148" s="9"/>
      <c r="I148" s="133" t="s">
        <v>5</v>
      </c>
      <c r="J148" s="133"/>
      <c r="K148" s="13" t="s">
        <v>76</v>
      </c>
      <c r="L148" s="9"/>
      <c r="M148" s="9"/>
      <c r="N148" s="9"/>
      <c r="O148" s="9"/>
    </row>
    <row r="149" spans="1:15" ht="21.95" customHeight="1">
      <c r="A149" s="164" t="s">
        <v>6</v>
      </c>
      <c r="B149" s="165" t="s">
        <v>7</v>
      </c>
      <c r="C149" s="165" t="s">
        <v>8</v>
      </c>
      <c r="D149" s="164" t="s">
        <v>9</v>
      </c>
      <c r="E149" s="164"/>
      <c r="F149" s="164"/>
      <c r="G149" s="166" t="s">
        <v>10</v>
      </c>
      <c r="H149" s="164" t="s">
        <v>11</v>
      </c>
      <c r="I149" s="164"/>
      <c r="J149" s="164"/>
      <c r="K149" s="164"/>
      <c r="L149" s="164" t="s">
        <v>12</v>
      </c>
      <c r="M149" s="164"/>
      <c r="N149" s="164"/>
      <c r="O149" s="164"/>
    </row>
    <row r="150" spans="1:15" ht="30.75" customHeight="1">
      <c r="A150" s="164"/>
      <c r="B150" s="165"/>
      <c r="C150" s="165"/>
      <c r="D150" s="41" t="s">
        <v>13</v>
      </c>
      <c r="E150" s="41" t="s">
        <v>14</v>
      </c>
      <c r="F150" s="41" t="s">
        <v>15</v>
      </c>
      <c r="G150" s="166"/>
      <c r="H150" s="41" t="s">
        <v>16</v>
      </c>
      <c r="I150" s="41" t="s">
        <v>17</v>
      </c>
      <c r="J150" s="41" t="s">
        <v>18</v>
      </c>
      <c r="K150" s="41" t="s">
        <v>19</v>
      </c>
      <c r="L150" s="41" t="s">
        <v>20</v>
      </c>
      <c r="M150" s="41" t="s">
        <v>21</v>
      </c>
      <c r="N150" s="41" t="s">
        <v>22</v>
      </c>
      <c r="O150" s="41" t="s">
        <v>23</v>
      </c>
    </row>
    <row r="151" spans="1:15" ht="20.100000000000001" customHeight="1">
      <c r="A151" s="42">
        <v>1</v>
      </c>
      <c r="B151" s="97">
        <v>2</v>
      </c>
      <c r="C151" s="42">
        <v>3</v>
      </c>
      <c r="D151" s="42">
        <v>4</v>
      </c>
      <c r="E151" s="42">
        <v>5</v>
      </c>
      <c r="F151" s="42">
        <v>6</v>
      </c>
      <c r="G151" s="42">
        <v>7</v>
      </c>
      <c r="H151" s="42">
        <v>8</v>
      </c>
      <c r="I151" s="42">
        <v>9</v>
      </c>
      <c r="J151" s="42">
        <v>10</v>
      </c>
      <c r="K151" s="42">
        <v>11</v>
      </c>
      <c r="L151" s="42">
        <v>12</v>
      </c>
      <c r="M151" s="42">
        <v>13</v>
      </c>
      <c r="N151" s="42">
        <v>14</v>
      </c>
      <c r="O151" s="42">
        <v>15</v>
      </c>
    </row>
    <row r="152" spans="1:15" ht="20.100000000000001" customHeight="1">
      <c r="A152" s="161" t="s">
        <v>24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</row>
    <row r="153" spans="1:15" ht="20.100000000000001" customHeight="1">
      <c r="A153" s="6" t="s">
        <v>106</v>
      </c>
      <c r="B153" s="90" t="s">
        <v>143</v>
      </c>
      <c r="C153" s="6" t="s">
        <v>35</v>
      </c>
      <c r="D153" s="42">
        <v>5.7</v>
      </c>
      <c r="E153" s="6">
        <v>6.4</v>
      </c>
      <c r="F153" s="6">
        <v>27</v>
      </c>
      <c r="G153" s="6">
        <v>188.65</v>
      </c>
      <c r="H153" s="5">
        <v>0.8</v>
      </c>
      <c r="I153" s="5">
        <v>0.9</v>
      </c>
      <c r="J153" s="5">
        <v>0.03</v>
      </c>
      <c r="K153" s="5">
        <v>1.8</v>
      </c>
      <c r="L153" s="6">
        <v>168.3</v>
      </c>
      <c r="M153" s="6">
        <v>141</v>
      </c>
      <c r="N153" s="6">
        <v>22.1</v>
      </c>
      <c r="O153" s="6">
        <v>0.8</v>
      </c>
    </row>
    <row r="154" spans="1:15" ht="20.100000000000001" customHeight="1">
      <c r="A154" s="6" t="s">
        <v>95</v>
      </c>
      <c r="B154" s="90" t="s">
        <v>39</v>
      </c>
      <c r="C154" s="5">
        <v>200</v>
      </c>
      <c r="D154" s="42">
        <v>0.6</v>
      </c>
      <c r="E154" s="5">
        <v>0.1</v>
      </c>
      <c r="F154" s="6">
        <v>45.7</v>
      </c>
      <c r="G154" s="6">
        <v>176</v>
      </c>
      <c r="H154" s="5">
        <v>1.1000000000000001</v>
      </c>
      <c r="I154" s="5">
        <v>0</v>
      </c>
      <c r="J154" s="5">
        <v>35.6</v>
      </c>
      <c r="K154" s="5">
        <v>6.5</v>
      </c>
      <c r="L154" s="5">
        <v>151.19999999999999</v>
      </c>
      <c r="M154" s="5">
        <v>327.60000000000002</v>
      </c>
      <c r="N154" s="5">
        <v>25.2</v>
      </c>
      <c r="O154" s="5">
        <v>3.6</v>
      </c>
    </row>
    <row r="155" spans="1:15" ht="20.100000000000001" customHeight="1">
      <c r="A155" s="5" t="s">
        <v>32</v>
      </c>
      <c r="B155" s="90" t="s">
        <v>52</v>
      </c>
      <c r="C155" s="6">
        <v>40</v>
      </c>
      <c r="D155" s="41">
        <v>3.16</v>
      </c>
      <c r="E155" s="5">
        <v>0.4</v>
      </c>
      <c r="F155" s="5">
        <v>19.3</v>
      </c>
      <c r="G155" s="5">
        <v>94.4</v>
      </c>
      <c r="H155" s="5">
        <v>7.0000000000000007E-2</v>
      </c>
      <c r="I155" s="5">
        <v>0</v>
      </c>
      <c r="J155" s="5">
        <v>0</v>
      </c>
      <c r="K155" s="5">
        <v>0.3</v>
      </c>
      <c r="L155" s="5">
        <v>9.1999999999999993</v>
      </c>
      <c r="M155" s="5">
        <v>34.799999999999997</v>
      </c>
      <c r="N155" s="5">
        <v>13.2</v>
      </c>
      <c r="O155" s="5">
        <v>0.8</v>
      </c>
    </row>
    <row r="156" spans="1:15" ht="20.100000000000001" customHeight="1">
      <c r="A156" s="161" t="s">
        <v>25</v>
      </c>
      <c r="B156" s="161"/>
      <c r="C156" s="161"/>
      <c r="D156" s="42">
        <f t="shared" ref="D156:O156" si="24">SUM(D153:D155)</f>
        <v>9.4600000000000009</v>
      </c>
      <c r="E156" s="42">
        <f t="shared" si="24"/>
        <v>6.9</v>
      </c>
      <c r="F156" s="42">
        <f t="shared" si="24"/>
        <v>92</v>
      </c>
      <c r="G156" s="42">
        <f t="shared" si="24"/>
        <v>459.04999999999995</v>
      </c>
      <c r="H156" s="42">
        <f t="shared" si="24"/>
        <v>1.9700000000000002</v>
      </c>
      <c r="I156" s="42">
        <f t="shared" si="24"/>
        <v>0.9</v>
      </c>
      <c r="J156" s="42">
        <f t="shared" si="24"/>
        <v>35.630000000000003</v>
      </c>
      <c r="K156" s="42">
        <f t="shared" si="24"/>
        <v>8.6000000000000014</v>
      </c>
      <c r="L156" s="42">
        <f t="shared" si="24"/>
        <v>328.7</v>
      </c>
      <c r="M156" s="42">
        <f t="shared" si="24"/>
        <v>503.40000000000003</v>
      </c>
      <c r="N156" s="42">
        <f t="shared" si="24"/>
        <v>60.5</v>
      </c>
      <c r="O156" s="42">
        <f t="shared" si="24"/>
        <v>5.2</v>
      </c>
    </row>
    <row r="157" spans="1:15" ht="20.100000000000001" customHeight="1">
      <c r="A157" s="161" t="s">
        <v>26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</row>
    <row r="158" spans="1:15" ht="20.100000000000001" customHeight="1">
      <c r="A158" s="5" t="s">
        <v>84</v>
      </c>
      <c r="B158" s="92" t="s">
        <v>131</v>
      </c>
      <c r="C158" s="5">
        <v>200</v>
      </c>
      <c r="D158" s="5">
        <v>2.9</v>
      </c>
      <c r="E158" s="5">
        <v>2.1</v>
      </c>
      <c r="F158" s="5">
        <v>18</v>
      </c>
      <c r="G158" s="5">
        <v>107.27</v>
      </c>
      <c r="H158" s="7">
        <v>0.03</v>
      </c>
      <c r="I158" s="7">
        <v>5.4</v>
      </c>
      <c r="J158" s="79">
        <v>0</v>
      </c>
      <c r="K158" s="7">
        <v>2.6</v>
      </c>
      <c r="L158" s="7">
        <v>10.99</v>
      </c>
      <c r="M158" s="7">
        <v>23.03</v>
      </c>
      <c r="N158" s="7">
        <v>7.4</v>
      </c>
      <c r="O158" s="7">
        <v>0.3</v>
      </c>
    </row>
    <row r="159" spans="1:15" ht="20.100000000000001" customHeight="1">
      <c r="A159" s="6" t="s">
        <v>132</v>
      </c>
      <c r="B159" s="92" t="s">
        <v>133</v>
      </c>
      <c r="C159" s="6" t="s">
        <v>166</v>
      </c>
      <c r="D159" s="42">
        <v>11.63</v>
      </c>
      <c r="E159" s="6">
        <v>9.67</v>
      </c>
      <c r="F159" s="6">
        <v>48.4</v>
      </c>
      <c r="G159" s="6">
        <v>328</v>
      </c>
      <c r="H159" s="6">
        <v>0.1</v>
      </c>
      <c r="I159" s="6">
        <v>23.5</v>
      </c>
      <c r="J159" s="6">
        <v>0</v>
      </c>
      <c r="K159" s="6">
        <v>0.7</v>
      </c>
      <c r="L159" s="6">
        <v>44.9</v>
      </c>
      <c r="M159" s="6">
        <v>60</v>
      </c>
      <c r="N159" s="6">
        <v>21.2</v>
      </c>
      <c r="O159" s="6">
        <v>1.2</v>
      </c>
    </row>
    <row r="160" spans="1:15" ht="20.100000000000001" customHeight="1">
      <c r="A160" s="6" t="s">
        <v>81</v>
      </c>
      <c r="B160" s="92" t="s">
        <v>122</v>
      </c>
      <c r="C160" s="5" t="s">
        <v>35</v>
      </c>
      <c r="D160" s="42">
        <v>3.6</v>
      </c>
      <c r="E160" s="6">
        <v>4.8</v>
      </c>
      <c r="F160" s="6">
        <v>37.1</v>
      </c>
      <c r="G160" s="6">
        <v>183.8</v>
      </c>
      <c r="H160" s="6">
        <v>0</v>
      </c>
      <c r="I160" s="6">
        <v>0</v>
      </c>
      <c r="J160" s="6">
        <v>4.5</v>
      </c>
      <c r="K160" s="6">
        <v>1.3</v>
      </c>
      <c r="L160" s="6">
        <v>38.9</v>
      </c>
      <c r="M160" s="6">
        <v>172</v>
      </c>
      <c r="N160" s="6">
        <v>17.399999999999999</v>
      </c>
      <c r="O160" s="6">
        <v>0.3</v>
      </c>
    </row>
    <row r="161" spans="1:15" ht="20.100000000000001" customHeight="1">
      <c r="A161" s="6">
        <v>430</v>
      </c>
      <c r="B161" s="92" t="s">
        <v>47</v>
      </c>
      <c r="C161" s="6">
        <v>200</v>
      </c>
      <c r="D161" s="42">
        <v>0</v>
      </c>
      <c r="E161" s="6">
        <v>0</v>
      </c>
      <c r="F161" s="6">
        <v>15</v>
      </c>
      <c r="G161" s="6">
        <v>60</v>
      </c>
      <c r="H161" s="6">
        <v>0</v>
      </c>
      <c r="I161" s="6">
        <v>0</v>
      </c>
      <c r="J161" s="6">
        <v>0</v>
      </c>
      <c r="K161" s="5">
        <v>0</v>
      </c>
      <c r="L161" s="6">
        <v>5</v>
      </c>
      <c r="M161" s="6">
        <v>8</v>
      </c>
      <c r="N161" s="6">
        <v>4</v>
      </c>
      <c r="O161" s="6">
        <v>1</v>
      </c>
    </row>
    <row r="162" spans="1:15" ht="20.100000000000001" customHeight="1">
      <c r="A162" s="5" t="s">
        <v>32</v>
      </c>
      <c r="B162" s="92" t="s">
        <v>40</v>
      </c>
      <c r="C162" s="6">
        <v>40</v>
      </c>
      <c r="D162" s="42">
        <v>2.6</v>
      </c>
      <c r="E162" s="6">
        <v>0.5</v>
      </c>
      <c r="F162" s="6">
        <v>15.8</v>
      </c>
      <c r="G162" s="6">
        <v>78.239999999999995</v>
      </c>
      <c r="H162" s="6">
        <v>0.1</v>
      </c>
      <c r="I162" s="5">
        <v>0</v>
      </c>
      <c r="J162" s="5">
        <v>0</v>
      </c>
      <c r="K162" s="5">
        <v>1.6</v>
      </c>
      <c r="L162" s="6">
        <v>11.6</v>
      </c>
      <c r="M162" s="6">
        <v>13.4</v>
      </c>
      <c r="N162" s="6">
        <v>55.8</v>
      </c>
      <c r="O162" s="6">
        <v>3.2</v>
      </c>
    </row>
    <row r="163" spans="1:15" ht="20.100000000000001" customHeight="1">
      <c r="A163" s="161" t="s">
        <v>27</v>
      </c>
      <c r="B163" s="161"/>
      <c r="C163" s="161"/>
      <c r="D163" s="7">
        <f t="shared" ref="D163:O163" si="25">SUM(D158:D162)</f>
        <v>20.730000000000004</v>
      </c>
      <c r="E163" s="7">
        <f t="shared" si="25"/>
        <v>17.07</v>
      </c>
      <c r="F163" s="7">
        <f t="shared" si="25"/>
        <v>134.30000000000001</v>
      </c>
      <c r="G163" s="7">
        <f t="shared" si="25"/>
        <v>757.31</v>
      </c>
      <c r="H163" s="7">
        <f t="shared" si="25"/>
        <v>0.23</v>
      </c>
      <c r="I163" s="7">
        <f t="shared" si="25"/>
        <v>28.9</v>
      </c>
      <c r="J163" s="7">
        <f t="shared" si="25"/>
        <v>4.5</v>
      </c>
      <c r="K163" s="7">
        <f t="shared" si="25"/>
        <v>6.1999999999999993</v>
      </c>
      <c r="L163" s="7">
        <f t="shared" si="25"/>
        <v>111.38999999999999</v>
      </c>
      <c r="M163" s="7">
        <f t="shared" si="25"/>
        <v>276.42999999999995</v>
      </c>
      <c r="N163" s="7">
        <f t="shared" si="25"/>
        <v>105.8</v>
      </c>
      <c r="O163" s="7">
        <f t="shared" si="25"/>
        <v>6</v>
      </c>
    </row>
    <row r="164" spans="1:15" ht="20.100000000000001" customHeight="1">
      <c r="A164" s="161" t="s">
        <v>58</v>
      </c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</row>
    <row r="165" spans="1:15" ht="20.100000000000001" customHeight="1">
      <c r="A165" s="6" t="s">
        <v>86</v>
      </c>
      <c r="B165" s="90" t="s">
        <v>68</v>
      </c>
      <c r="C165" s="5">
        <v>200</v>
      </c>
      <c r="D165" s="42">
        <v>6.1</v>
      </c>
      <c r="E165" s="6">
        <v>0.2</v>
      </c>
      <c r="F165" s="6">
        <v>8</v>
      </c>
      <c r="G165" s="6">
        <v>62</v>
      </c>
      <c r="H165" s="6">
        <v>0.08</v>
      </c>
      <c r="I165" s="6">
        <v>1</v>
      </c>
      <c r="J165" s="6">
        <v>0.04</v>
      </c>
      <c r="K165" s="5">
        <v>0</v>
      </c>
      <c r="L165" s="6">
        <v>290</v>
      </c>
      <c r="M165" s="6">
        <v>950</v>
      </c>
      <c r="N165" s="6">
        <v>140</v>
      </c>
      <c r="O165" s="5">
        <v>0</v>
      </c>
    </row>
    <row r="166" spans="1:15" ht="20.100000000000001" customHeight="1">
      <c r="A166" s="6" t="s">
        <v>32</v>
      </c>
      <c r="B166" s="92" t="s">
        <v>120</v>
      </c>
      <c r="C166" s="6">
        <v>30</v>
      </c>
      <c r="D166" s="42">
        <v>1.1299999999999999</v>
      </c>
      <c r="E166" s="6">
        <v>1.47</v>
      </c>
      <c r="F166" s="6">
        <v>11.16</v>
      </c>
      <c r="G166" s="6">
        <v>62.5</v>
      </c>
      <c r="H166" s="6">
        <v>0</v>
      </c>
      <c r="I166" s="6">
        <v>45</v>
      </c>
      <c r="J166" s="6">
        <v>0</v>
      </c>
      <c r="K166" s="5">
        <v>0.2</v>
      </c>
      <c r="L166" s="6">
        <v>0.53</v>
      </c>
      <c r="M166" s="6">
        <v>4.3</v>
      </c>
      <c r="N166" s="6">
        <v>13.5</v>
      </c>
      <c r="O166" s="6">
        <v>0.2</v>
      </c>
    </row>
    <row r="167" spans="1:15" ht="20.100000000000001" customHeight="1">
      <c r="A167" s="45" t="s">
        <v>60</v>
      </c>
      <c r="B167" s="46"/>
      <c r="C167" s="47"/>
      <c r="D167" s="42">
        <f>D166+D165</f>
        <v>7.2299999999999995</v>
      </c>
      <c r="E167" s="42">
        <f t="shared" ref="E167:O167" si="26">E166+E165</f>
        <v>1.67</v>
      </c>
      <c r="F167" s="42">
        <f t="shared" si="26"/>
        <v>19.16</v>
      </c>
      <c r="G167" s="37">
        <f t="shared" si="26"/>
        <v>124.5</v>
      </c>
      <c r="H167" s="42">
        <f t="shared" si="26"/>
        <v>0.08</v>
      </c>
      <c r="I167" s="42">
        <f t="shared" si="26"/>
        <v>46</v>
      </c>
      <c r="J167" s="42">
        <f t="shared" si="26"/>
        <v>0.04</v>
      </c>
      <c r="K167" s="42">
        <f t="shared" si="26"/>
        <v>0.2</v>
      </c>
      <c r="L167" s="42">
        <f t="shared" si="26"/>
        <v>290.52999999999997</v>
      </c>
      <c r="M167" s="42">
        <f t="shared" si="26"/>
        <v>954.3</v>
      </c>
      <c r="N167" s="42">
        <f t="shared" si="26"/>
        <v>153.5</v>
      </c>
      <c r="O167" s="42">
        <f t="shared" si="26"/>
        <v>0.2</v>
      </c>
    </row>
    <row r="168" spans="1:15" ht="20.100000000000001" customHeight="1">
      <c r="A168" s="45" t="s">
        <v>59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7"/>
    </row>
    <row r="169" spans="1:15" ht="20.100000000000001" customHeight="1">
      <c r="A169" s="6" t="s">
        <v>139</v>
      </c>
      <c r="B169" s="92" t="s">
        <v>140</v>
      </c>
      <c r="C169" s="6" t="s">
        <v>166</v>
      </c>
      <c r="D169" s="42">
        <v>17.3</v>
      </c>
      <c r="E169" s="6">
        <v>9.1</v>
      </c>
      <c r="F169" s="6">
        <v>17.5</v>
      </c>
      <c r="G169" s="6">
        <v>283</v>
      </c>
      <c r="H169" s="6">
        <v>0.2</v>
      </c>
      <c r="I169" s="6">
        <v>5.5</v>
      </c>
      <c r="J169" s="5">
        <v>0.03</v>
      </c>
      <c r="K169" s="6">
        <v>3.5</v>
      </c>
      <c r="L169" s="6">
        <v>17.5</v>
      </c>
      <c r="M169" s="6">
        <v>175</v>
      </c>
      <c r="N169" s="6">
        <v>27.5</v>
      </c>
      <c r="O169" s="6">
        <v>2.5</v>
      </c>
    </row>
    <row r="170" spans="1:15" ht="20.100000000000001" customHeight="1">
      <c r="A170" s="6" t="s">
        <v>85</v>
      </c>
      <c r="B170" s="92" t="s">
        <v>45</v>
      </c>
      <c r="C170" s="6" t="s">
        <v>35</v>
      </c>
      <c r="D170" s="42">
        <v>4.5999999999999996</v>
      </c>
      <c r="E170" s="6">
        <v>7.3</v>
      </c>
      <c r="F170" s="6">
        <v>48.2</v>
      </c>
      <c r="G170" s="6">
        <v>256.3</v>
      </c>
      <c r="H170" s="6">
        <v>0.1</v>
      </c>
      <c r="I170" s="5">
        <v>0</v>
      </c>
      <c r="J170" s="5">
        <v>0.03</v>
      </c>
      <c r="K170" s="5">
        <v>0.3</v>
      </c>
      <c r="L170" s="6">
        <v>13.8</v>
      </c>
      <c r="M170" s="6">
        <v>92</v>
      </c>
      <c r="N170" s="6">
        <v>28</v>
      </c>
      <c r="O170" s="6">
        <v>0.6</v>
      </c>
    </row>
    <row r="171" spans="1:15" ht="20.100000000000001" customHeight="1">
      <c r="A171" s="6" t="s">
        <v>79</v>
      </c>
      <c r="B171" s="92" t="s">
        <v>43</v>
      </c>
      <c r="C171" s="5" t="s">
        <v>37</v>
      </c>
      <c r="D171" s="42">
        <v>0.3</v>
      </c>
      <c r="E171" s="6">
        <v>0</v>
      </c>
      <c r="F171" s="6">
        <v>15.2</v>
      </c>
      <c r="G171" s="33">
        <v>61</v>
      </c>
      <c r="H171" s="6">
        <v>0</v>
      </c>
      <c r="I171" s="6">
        <v>3</v>
      </c>
      <c r="J171" s="6">
        <v>0</v>
      </c>
      <c r="K171" s="5">
        <v>0</v>
      </c>
      <c r="L171" s="6">
        <v>7.4</v>
      </c>
      <c r="M171" s="6">
        <v>9</v>
      </c>
      <c r="N171" s="6">
        <v>5</v>
      </c>
      <c r="O171" s="6">
        <v>0.1</v>
      </c>
    </row>
    <row r="172" spans="1:15" ht="20.100000000000001" customHeight="1">
      <c r="A172" s="5" t="s">
        <v>32</v>
      </c>
      <c r="B172" s="90" t="s">
        <v>73</v>
      </c>
      <c r="C172" s="6">
        <v>100</v>
      </c>
      <c r="D172" s="41">
        <v>0.4</v>
      </c>
      <c r="E172" s="5">
        <v>0.4</v>
      </c>
      <c r="F172" s="5">
        <v>9.8000000000000007</v>
      </c>
      <c r="G172" s="33">
        <v>47</v>
      </c>
      <c r="H172" s="6">
        <v>0</v>
      </c>
      <c r="I172" s="5">
        <v>10</v>
      </c>
      <c r="J172" s="5">
        <v>0</v>
      </c>
      <c r="K172" s="5">
        <v>0.6</v>
      </c>
      <c r="L172" s="5">
        <v>16</v>
      </c>
      <c r="M172" s="5">
        <v>11</v>
      </c>
      <c r="N172" s="5">
        <v>8</v>
      </c>
      <c r="O172" s="5">
        <v>2.2000000000000002</v>
      </c>
    </row>
    <row r="173" spans="1:15" ht="20.100000000000001" customHeight="1">
      <c r="A173" s="5" t="s">
        <v>32</v>
      </c>
      <c r="B173" s="92" t="s">
        <v>40</v>
      </c>
      <c r="C173" s="6">
        <v>40</v>
      </c>
      <c r="D173" s="42">
        <v>2.6</v>
      </c>
      <c r="E173" s="6">
        <v>0.5</v>
      </c>
      <c r="F173" s="6">
        <v>15.8</v>
      </c>
      <c r="G173" s="6">
        <v>78.239999999999995</v>
      </c>
      <c r="H173" s="6">
        <v>0.1</v>
      </c>
      <c r="I173" s="5">
        <v>0</v>
      </c>
      <c r="J173" s="5">
        <v>0</v>
      </c>
      <c r="K173" s="5">
        <v>1.6</v>
      </c>
      <c r="L173" s="6">
        <v>11.6</v>
      </c>
      <c r="M173" s="6">
        <v>13.4</v>
      </c>
      <c r="N173" s="6">
        <v>55.8</v>
      </c>
      <c r="O173" s="6">
        <v>3.2</v>
      </c>
    </row>
    <row r="174" spans="1:15" ht="20.100000000000001" customHeight="1">
      <c r="A174" s="45" t="s">
        <v>61</v>
      </c>
      <c r="B174" s="46"/>
      <c r="C174" s="47"/>
      <c r="D174" s="42">
        <f>SUM(D169:D173)</f>
        <v>25.2</v>
      </c>
      <c r="E174" s="42">
        <f t="shared" ref="E174:O174" si="27">SUM(E169:E173)</f>
        <v>17.299999999999997</v>
      </c>
      <c r="F174" s="42">
        <f t="shared" si="27"/>
        <v>106.5</v>
      </c>
      <c r="G174" s="42">
        <f t="shared" si="27"/>
        <v>725.54</v>
      </c>
      <c r="H174" s="42">
        <f t="shared" si="27"/>
        <v>0.4</v>
      </c>
      <c r="I174" s="42">
        <f t="shared" si="27"/>
        <v>18.5</v>
      </c>
      <c r="J174" s="42">
        <f t="shared" si="27"/>
        <v>0.06</v>
      </c>
      <c r="K174" s="42">
        <f t="shared" si="27"/>
        <v>6</v>
      </c>
      <c r="L174" s="42">
        <f t="shared" si="27"/>
        <v>66.3</v>
      </c>
      <c r="M174" s="42">
        <f t="shared" si="27"/>
        <v>300.39999999999998</v>
      </c>
      <c r="N174" s="42">
        <f t="shared" si="27"/>
        <v>124.3</v>
      </c>
      <c r="O174" s="42">
        <f t="shared" si="27"/>
        <v>8.6000000000000014</v>
      </c>
    </row>
    <row r="175" spans="1:15" ht="20.100000000000001" customHeight="1">
      <c r="A175" s="45" t="s">
        <v>62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7"/>
    </row>
    <row r="176" spans="1:15" ht="20.100000000000001" customHeight="1">
      <c r="A176" s="5" t="s">
        <v>107</v>
      </c>
      <c r="B176" s="92" t="s">
        <v>69</v>
      </c>
      <c r="C176" s="6">
        <v>50</v>
      </c>
      <c r="D176" s="42">
        <v>3.9</v>
      </c>
      <c r="E176" s="6">
        <v>2.4</v>
      </c>
      <c r="F176" s="6">
        <v>25</v>
      </c>
      <c r="G176" s="6">
        <v>138</v>
      </c>
      <c r="H176" s="6">
        <v>7.0000000000000007E-2</v>
      </c>
      <c r="I176" s="6">
        <v>0</v>
      </c>
      <c r="J176" s="6">
        <v>7.0000000000000007E-2</v>
      </c>
      <c r="K176" s="5">
        <v>1.3</v>
      </c>
      <c r="L176" s="6">
        <v>9</v>
      </c>
      <c r="M176" s="6">
        <v>33</v>
      </c>
      <c r="N176" s="6">
        <v>6</v>
      </c>
      <c r="O176" s="6">
        <v>0.4</v>
      </c>
    </row>
    <row r="177" spans="1:15" ht="20.100000000000001" customHeight="1">
      <c r="A177" s="6" t="s">
        <v>101</v>
      </c>
      <c r="B177" s="90" t="s">
        <v>50</v>
      </c>
      <c r="C177" s="5" t="s">
        <v>31</v>
      </c>
      <c r="D177" s="42">
        <v>1.5</v>
      </c>
      <c r="E177" s="6">
        <v>1.7</v>
      </c>
      <c r="F177" s="6">
        <v>17.399999999999999</v>
      </c>
      <c r="G177" s="6">
        <v>91.2</v>
      </c>
      <c r="H177" s="5">
        <v>0</v>
      </c>
      <c r="I177" s="5">
        <v>0.2</v>
      </c>
      <c r="J177" s="5">
        <v>0</v>
      </c>
      <c r="K177" s="5">
        <v>0</v>
      </c>
      <c r="L177" s="5">
        <v>56.2</v>
      </c>
      <c r="M177" s="5">
        <v>38.700000000000003</v>
      </c>
      <c r="N177" s="5">
        <v>9.1999999999999993</v>
      </c>
      <c r="O177" s="5">
        <v>0.5</v>
      </c>
    </row>
    <row r="178" spans="1:15" ht="20.100000000000001" customHeight="1">
      <c r="A178" s="162" t="s">
        <v>63</v>
      </c>
      <c r="B178" s="162"/>
      <c r="C178" s="162"/>
      <c r="D178" s="42">
        <f>D177+D176</f>
        <v>5.4</v>
      </c>
      <c r="E178" s="42">
        <f t="shared" ref="E178:O178" si="28">E177+E176</f>
        <v>4.0999999999999996</v>
      </c>
      <c r="F178" s="42">
        <f t="shared" si="28"/>
        <v>42.4</v>
      </c>
      <c r="G178" s="42">
        <f t="shared" si="28"/>
        <v>229.2</v>
      </c>
      <c r="H178" s="42">
        <f t="shared" si="28"/>
        <v>7.0000000000000007E-2</v>
      </c>
      <c r="I178" s="42">
        <f t="shared" si="28"/>
        <v>0.2</v>
      </c>
      <c r="J178" s="42">
        <f t="shared" si="28"/>
        <v>7.0000000000000007E-2</v>
      </c>
      <c r="K178" s="42">
        <f t="shared" si="28"/>
        <v>1.3</v>
      </c>
      <c r="L178" s="42">
        <f t="shared" si="28"/>
        <v>65.2</v>
      </c>
      <c r="M178" s="42">
        <f t="shared" si="28"/>
        <v>71.7</v>
      </c>
      <c r="N178" s="42">
        <f t="shared" si="28"/>
        <v>15.2</v>
      </c>
      <c r="O178" s="42">
        <f t="shared" si="28"/>
        <v>0.9</v>
      </c>
    </row>
    <row r="179" spans="1:15" ht="20.100000000000001" customHeight="1">
      <c r="A179" s="163" t="s">
        <v>28</v>
      </c>
      <c r="B179" s="163"/>
      <c r="C179" s="163"/>
      <c r="D179" s="44">
        <f t="shared" ref="D179:O179" si="29">D178+D174+D167+D163+D156</f>
        <v>68.02000000000001</v>
      </c>
      <c r="E179" s="44">
        <f t="shared" si="29"/>
        <v>47.04</v>
      </c>
      <c r="F179" s="44">
        <f t="shared" si="29"/>
        <v>394.36</v>
      </c>
      <c r="G179" s="44">
        <f t="shared" si="29"/>
        <v>2295.6</v>
      </c>
      <c r="H179" s="44">
        <f t="shared" si="29"/>
        <v>2.75</v>
      </c>
      <c r="I179" s="44">
        <f t="shared" si="29"/>
        <v>94.5</v>
      </c>
      <c r="J179" s="26">
        <f t="shared" si="29"/>
        <v>40.300000000000004</v>
      </c>
      <c r="K179" s="44">
        <f t="shared" si="29"/>
        <v>22.3</v>
      </c>
      <c r="L179" s="44">
        <f t="shared" si="29"/>
        <v>862.11999999999989</v>
      </c>
      <c r="M179" s="44">
        <f t="shared" si="29"/>
        <v>2106.23</v>
      </c>
      <c r="N179" s="44">
        <f t="shared" si="29"/>
        <v>459.3</v>
      </c>
      <c r="O179" s="44">
        <f t="shared" si="29"/>
        <v>20.900000000000002</v>
      </c>
    </row>
    <row r="180" spans="1:15" ht="37.5" customHeight="1">
      <c r="A180" s="117" t="s">
        <v>0</v>
      </c>
      <c r="B180" s="117"/>
      <c r="C180" s="117"/>
      <c r="D180" s="117"/>
      <c r="E180" s="117"/>
      <c r="F180" s="117"/>
      <c r="G180" s="118" t="s">
        <v>75</v>
      </c>
      <c r="H180" s="118"/>
      <c r="I180" s="118"/>
      <c r="J180" s="118"/>
      <c r="K180" s="118"/>
      <c r="L180" s="118"/>
      <c r="M180" s="118"/>
      <c r="N180" s="118"/>
      <c r="O180" s="118"/>
    </row>
    <row r="181" spans="1:15" ht="55.5" customHeight="1">
      <c r="A181" s="119" t="s">
        <v>145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1:15" ht="20.100000000000001" customHeight="1">
      <c r="A182" s="27"/>
      <c r="B182" s="28"/>
      <c r="D182" s="167" t="s">
        <v>1</v>
      </c>
      <c r="E182" s="167"/>
      <c r="F182" s="29" t="s">
        <v>116</v>
      </c>
      <c r="I182" s="168" t="s">
        <v>3</v>
      </c>
      <c r="J182" s="168"/>
    </row>
    <row r="183" spans="1:15" ht="20.100000000000001" customHeight="1">
      <c r="D183" s="169" t="s">
        <v>4</v>
      </c>
      <c r="E183" s="169"/>
      <c r="F183" s="31">
        <v>1</v>
      </c>
      <c r="I183" s="170" t="s">
        <v>5</v>
      </c>
      <c r="J183" s="170"/>
      <c r="K183" s="171" t="s">
        <v>76</v>
      </c>
      <c r="L183" s="171"/>
    </row>
    <row r="184" spans="1:15" ht="20.100000000000001" customHeight="1">
      <c r="A184" s="172" t="s">
        <v>6</v>
      </c>
      <c r="B184" s="172" t="s">
        <v>7</v>
      </c>
      <c r="C184" s="172" t="s">
        <v>8</v>
      </c>
      <c r="D184" s="172" t="s">
        <v>9</v>
      </c>
      <c r="E184" s="172"/>
      <c r="F184" s="172"/>
      <c r="G184" s="173" t="s">
        <v>10</v>
      </c>
      <c r="H184" s="172" t="s">
        <v>11</v>
      </c>
      <c r="I184" s="172"/>
      <c r="J184" s="172"/>
      <c r="K184" s="172"/>
      <c r="L184" s="172" t="s">
        <v>12</v>
      </c>
      <c r="M184" s="172"/>
      <c r="N184" s="172"/>
      <c r="O184" s="172"/>
    </row>
    <row r="185" spans="1:15" ht="30.75" customHeight="1">
      <c r="A185" s="172"/>
      <c r="B185" s="172"/>
      <c r="C185" s="172"/>
      <c r="D185" s="43" t="s">
        <v>13</v>
      </c>
      <c r="E185" s="43" t="s">
        <v>14</v>
      </c>
      <c r="F185" s="43" t="s">
        <v>15</v>
      </c>
      <c r="G185" s="173"/>
      <c r="H185" s="43" t="s">
        <v>16</v>
      </c>
      <c r="I185" s="43" t="s">
        <v>17</v>
      </c>
      <c r="J185" s="43" t="s">
        <v>18</v>
      </c>
      <c r="K185" s="43" t="s">
        <v>19</v>
      </c>
      <c r="L185" s="43" t="s">
        <v>20</v>
      </c>
      <c r="M185" s="43" t="s">
        <v>21</v>
      </c>
      <c r="N185" s="43" t="s">
        <v>22</v>
      </c>
      <c r="O185" s="43" t="s">
        <v>23</v>
      </c>
    </row>
    <row r="186" spans="1:15" ht="20.100000000000001" customHeight="1">
      <c r="A186" s="42">
        <v>1</v>
      </c>
      <c r="B186" s="97">
        <v>2</v>
      </c>
      <c r="C186" s="42">
        <v>3</v>
      </c>
      <c r="D186" s="42">
        <v>4</v>
      </c>
      <c r="E186" s="42">
        <v>5</v>
      </c>
      <c r="F186" s="42">
        <v>6</v>
      </c>
      <c r="G186" s="42">
        <v>7</v>
      </c>
      <c r="H186" s="42">
        <v>8</v>
      </c>
      <c r="I186" s="42">
        <v>9</v>
      </c>
      <c r="J186" s="42">
        <v>10</v>
      </c>
      <c r="K186" s="42">
        <v>11</v>
      </c>
      <c r="L186" s="42">
        <v>12</v>
      </c>
      <c r="M186" s="42">
        <v>13</v>
      </c>
      <c r="N186" s="42">
        <v>14</v>
      </c>
      <c r="O186" s="42">
        <v>15</v>
      </c>
    </row>
    <row r="187" spans="1:15" ht="20.100000000000001" customHeight="1">
      <c r="A187" s="161" t="s">
        <v>24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</row>
    <row r="188" spans="1:15" ht="20.100000000000001" customHeight="1">
      <c r="A188" s="6" t="s">
        <v>106</v>
      </c>
      <c r="B188" s="90" t="s">
        <v>141</v>
      </c>
      <c r="C188" s="5" t="s">
        <v>35</v>
      </c>
      <c r="D188" s="42">
        <v>5.0999999999999996</v>
      </c>
      <c r="E188" s="6">
        <v>7.5</v>
      </c>
      <c r="F188" s="6">
        <v>23</v>
      </c>
      <c r="G188" s="6">
        <v>180.44</v>
      </c>
      <c r="H188" s="5">
        <v>0.1</v>
      </c>
      <c r="I188" s="5">
        <v>0</v>
      </c>
      <c r="J188" s="5">
        <v>0.2</v>
      </c>
      <c r="K188" s="6">
        <v>2</v>
      </c>
      <c r="L188" s="5">
        <v>235</v>
      </c>
      <c r="M188" s="6">
        <v>347</v>
      </c>
      <c r="N188" s="5">
        <v>41</v>
      </c>
      <c r="O188" s="5">
        <v>1.9</v>
      </c>
    </row>
    <row r="189" spans="1:15" ht="20.100000000000001" customHeight="1">
      <c r="A189" s="6" t="s">
        <v>96</v>
      </c>
      <c r="B189" s="90" t="s">
        <v>126</v>
      </c>
      <c r="C189" s="6">
        <v>200</v>
      </c>
      <c r="D189" s="42">
        <v>0.3</v>
      </c>
      <c r="E189" s="6">
        <v>0.1</v>
      </c>
      <c r="F189" s="6">
        <v>11</v>
      </c>
      <c r="G189" s="6">
        <v>43</v>
      </c>
      <c r="H189" s="6">
        <v>0.1</v>
      </c>
      <c r="I189" s="5">
        <v>1.5</v>
      </c>
      <c r="J189" s="6">
        <v>0.1</v>
      </c>
      <c r="K189" s="5">
        <v>0.2</v>
      </c>
      <c r="L189" s="6">
        <v>125</v>
      </c>
      <c r="M189" s="6">
        <v>119</v>
      </c>
      <c r="N189" s="6">
        <v>18.899999999999999</v>
      </c>
      <c r="O189" s="6">
        <v>0.4</v>
      </c>
    </row>
    <row r="190" spans="1:15" ht="20.100000000000001" customHeight="1">
      <c r="A190" s="5" t="s">
        <v>32</v>
      </c>
      <c r="B190" s="90" t="s">
        <v>52</v>
      </c>
      <c r="C190" s="6">
        <v>40</v>
      </c>
      <c r="D190" s="41">
        <v>3.16</v>
      </c>
      <c r="E190" s="5">
        <v>0.4</v>
      </c>
      <c r="F190" s="5">
        <v>19.3</v>
      </c>
      <c r="G190" s="5">
        <v>94.4</v>
      </c>
      <c r="H190" s="5">
        <v>7.0000000000000007E-2</v>
      </c>
      <c r="I190" s="5">
        <v>0</v>
      </c>
      <c r="J190" s="5">
        <v>0</v>
      </c>
      <c r="K190" s="5">
        <v>0.3</v>
      </c>
      <c r="L190" s="5">
        <v>9.1999999999999993</v>
      </c>
      <c r="M190" s="5">
        <v>34.799999999999997</v>
      </c>
      <c r="N190" s="5">
        <v>13.2</v>
      </c>
      <c r="O190" s="5">
        <v>0.8</v>
      </c>
    </row>
    <row r="191" spans="1:15" ht="20.100000000000001" customHeight="1">
      <c r="A191" s="161" t="s">
        <v>25</v>
      </c>
      <c r="B191" s="161"/>
      <c r="C191" s="161"/>
      <c r="D191" s="42">
        <f>SUM(D188:D190)</f>
        <v>8.5599999999999987</v>
      </c>
      <c r="E191" s="42">
        <f t="shared" ref="E191:O191" si="30">SUM(E188:E190)</f>
        <v>8</v>
      </c>
      <c r="F191" s="42">
        <f t="shared" si="30"/>
        <v>53.3</v>
      </c>
      <c r="G191" s="42">
        <f t="shared" si="30"/>
        <v>317.84000000000003</v>
      </c>
      <c r="H191" s="42">
        <f t="shared" si="30"/>
        <v>0.27</v>
      </c>
      <c r="I191" s="42">
        <f t="shared" si="30"/>
        <v>1.5</v>
      </c>
      <c r="J191" s="42">
        <f t="shared" si="30"/>
        <v>0.30000000000000004</v>
      </c>
      <c r="K191" s="42">
        <f t="shared" si="30"/>
        <v>2.5</v>
      </c>
      <c r="L191" s="42">
        <f t="shared" si="30"/>
        <v>369.2</v>
      </c>
      <c r="M191" s="42">
        <f t="shared" si="30"/>
        <v>500.8</v>
      </c>
      <c r="N191" s="42">
        <f t="shared" si="30"/>
        <v>73.099999999999994</v>
      </c>
      <c r="O191" s="42">
        <f t="shared" si="30"/>
        <v>3.0999999999999996</v>
      </c>
    </row>
    <row r="192" spans="1:15" ht="20.100000000000001" customHeight="1">
      <c r="A192" s="161" t="s">
        <v>26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</row>
    <row r="193" spans="1:15" ht="20.100000000000001" customHeight="1">
      <c r="A193" s="5" t="s">
        <v>111</v>
      </c>
      <c r="B193" s="92" t="s">
        <v>123</v>
      </c>
      <c r="C193" s="5" t="s">
        <v>146</v>
      </c>
      <c r="D193" s="5">
        <v>9.3000000000000007</v>
      </c>
      <c r="E193" s="5">
        <v>8.1</v>
      </c>
      <c r="F193" s="5">
        <v>24.9</v>
      </c>
      <c r="G193" s="5">
        <v>203.04</v>
      </c>
      <c r="H193" s="6">
        <v>0</v>
      </c>
      <c r="I193" s="6">
        <v>5.4</v>
      </c>
      <c r="J193" s="6">
        <v>0</v>
      </c>
      <c r="K193" s="6">
        <v>2.6</v>
      </c>
      <c r="L193" s="6">
        <v>10.5</v>
      </c>
      <c r="M193" s="6">
        <v>22.8</v>
      </c>
      <c r="N193" s="6">
        <v>7.4</v>
      </c>
      <c r="O193" s="6">
        <v>0.4</v>
      </c>
    </row>
    <row r="194" spans="1:15" ht="20.100000000000001" customHeight="1">
      <c r="A194" s="6" t="s">
        <v>134</v>
      </c>
      <c r="B194" s="94" t="s">
        <v>38</v>
      </c>
      <c r="C194" s="6">
        <v>200</v>
      </c>
      <c r="D194" s="42">
        <v>20.399999999999999</v>
      </c>
      <c r="E194" s="6">
        <v>23</v>
      </c>
      <c r="F194" s="6">
        <v>37.5</v>
      </c>
      <c r="G194" s="6">
        <v>428</v>
      </c>
      <c r="H194" s="6">
        <v>0.06</v>
      </c>
      <c r="I194" s="6">
        <v>9</v>
      </c>
      <c r="J194" s="81">
        <v>0.08</v>
      </c>
      <c r="K194" s="6">
        <v>2.4</v>
      </c>
      <c r="L194" s="6">
        <v>41</v>
      </c>
      <c r="M194" s="6">
        <v>144</v>
      </c>
      <c r="N194" s="6">
        <v>19</v>
      </c>
      <c r="O194" s="6">
        <v>1</v>
      </c>
    </row>
    <row r="195" spans="1:15" ht="20.100000000000001" customHeight="1">
      <c r="A195" s="6" t="s">
        <v>96</v>
      </c>
      <c r="B195" s="92" t="s">
        <v>47</v>
      </c>
      <c r="C195" s="6">
        <v>200</v>
      </c>
      <c r="D195" s="42">
        <v>0</v>
      </c>
      <c r="E195" s="6">
        <v>0</v>
      </c>
      <c r="F195" s="6">
        <v>15</v>
      </c>
      <c r="G195" s="6">
        <v>60</v>
      </c>
      <c r="H195" s="6">
        <v>0</v>
      </c>
      <c r="I195" s="6">
        <v>0</v>
      </c>
      <c r="J195" s="6">
        <v>0</v>
      </c>
      <c r="K195" s="5">
        <v>0</v>
      </c>
      <c r="L195" s="6">
        <v>5</v>
      </c>
      <c r="M195" s="6">
        <v>8</v>
      </c>
      <c r="N195" s="6">
        <v>4</v>
      </c>
      <c r="O195" s="6">
        <v>1</v>
      </c>
    </row>
    <row r="196" spans="1:15" ht="20.100000000000001" customHeight="1">
      <c r="A196" s="5" t="s">
        <v>32</v>
      </c>
      <c r="B196" s="92" t="s">
        <v>40</v>
      </c>
      <c r="C196" s="6">
        <v>40</v>
      </c>
      <c r="D196" s="42">
        <v>2.6</v>
      </c>
      <c r="E196" s="6">
        <v>0.5</v>
      </c>
      <c r="F196" s="6">
        <v>15.8</v>
      </c>
      <c r="G196" s="6">
        <v>78.239999999999995</v>
      </c>
      <c r="H196" s="6">
        <v>0.1</v>
      </c>
      <c r="I196" s="5">
        <v>0</v>
      </c>
      <c r="J196" s="5">
        <v>0</v>
      </c>
      <c r="K196" s="5">
        <v>1.6</v>
      </c>
      <c r="L196" s="6">
        <v>11.6</v>
      </c>
      <c r="M196" s="6">
        <v>13.4</v>
      </c>
      <c r="N196" s="6">
        <v>55.8</v>
      </c>
      <c r="O196" s="6">
        <v>3.2</v>
      </c>
    </row>
    <row r="197" spans="1:15" ht="20.100000000000001" customHeight="1">
      <c r="A197" s="161" t="s">
        <v>27</v>
      </c>
      <c r="B197" s="161"/>
      <c r="C197" s="161"/>
      <c r="D197" s="42">
        <f t="shared" ref="D197:O197" si="31">SUM(D193:D196)</f>
        <v>32.299999999999997</v>
      </c>
      <c r="E197" s="42">
        <f t="shared" si="31"/>
        <v>31.6</v>
      </c>
      <c r="F197" s="42">
        <f t="shared" si="31"/>
        <v>93.2</v>
      </c>
      <c r="G197" s="42">
        <f t="shared" si="31"/>
        <v>769.28</v>
      </c>
      <c r="H197" s="42">
        <f t="shared" si="31"/>
        <v>0.16</v>
      </c>
      <c r="I197" s="42">
        <f t="shared" si="31"/>
        <v>14.4</v>
      </c>
      <c r="J197" s="42">
        <f t="shared" si="31"/>
        <v>0.08</v>
      </c>
      <c r="K197" s="42">
        <f t="shared" si="31"/>
        <v>6.6</v>
      </c>
      <c r="L197" s="42">
        <f t="shared" si="31"/>
        <v>68.099999999999994</v>
      </c>
      <c r="M197" s="42">
        <f t="shared" si="31"/>
        <v>188.20000000000002</v>
      </c>
      <c r="N197" s="42">
        <f t="shared" si="31"/>
        <v>86.199999999999989</v>
      </c>
      <c r="O197" s="42">
        <f t="shared" si="31"/>
        <v>5.6</v>
      </c>
    </row>
    <row r="198" spans="1:15" ht="20.100000000000001" customHeight="1">
      <c r="A198" s="161" t="s">
        <v>58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</row>
    <row r="199" spans="1:15" ht="20.100000000000001" customHeight="1">
      <c r="A199" s="6" t="s">
        <v>164</v>
      </c>
      <c r="B199" s="90" t="s">
        <v>165</v>
      </c>
      <c r="C199" s="5">
        <v>200</v>
      </c>
      <c r="D199" s="42">
        <v>0.1</v>
      </c>
      <c r="E199" s="6">
        <v>0.1</v>
      </c>
      <c r="F199" s="6">
        <v>26.4</v>
      </c>
      <c r="G199" s="6">
        <v>108</v>
      </c>
      <c r="H199" s="6">
        <v>0.01</v>
      </c>
      <c r="I199" s="6">
        <v>3</v>
      </c>
      <c r="J199" s="6">
        <v>0</v>
      </c>
      <c r="K199" s="5">
        <v>0.4</v>
      </c>
      <c r="L199" s="6">
        <v>5</v>
      </c>
      <c r="M199" s="6">
        <v>2</v>
      </c>
      <c r="N199" s="6">
        <v>3</v>
      </c>
      <c r="O199" s="6">
        <v>1</v>
      </c>
    </row>
    <row r="200" spans="1:15" ht="20.100000000000001" customHeight="1">
      <c r="A200" s="6" t="s">
        <v>32</v>
      </c>
      <c r="B200" s="92" t="s">
        <v>120</v>
      </c>
      <c r="C200" s="6">
        <v>30</v>
      </c>
      <c r="D200" s="42">
        <v>1.1299999999999999</v>
      </c>
      <c r="E200" s="6">
        <v>1.47</v>
      </c>
      <c r="F200" s="6">
        <v>11.16</v>
      </c>
      <c r="G200" s="6">
        <v>62.5</v>
      </c>
      <c r="H200" s="6">
        <v>0</v>
      </c>
      <c r="I200" s="6">
        <v>45</v>
      </c>
      <c r="J200" s="6">
        <v>0</v>
      </c>
      <c r="K200" s="5">
        <v>0.2</v>
      </c>
      <c r="L200" s="6">
        <v>0.53</v>
      </c>
      <c r="M200" s="6">
        <v>4.3</v>
      </c>
      <c r="N200" s="6">
        <v>13.5</v>
      </c>
      <c r="O200" s="6">
        <v>0.2</v>
      </c>
    </row>
    <row r="201" spans="1:15" ht="20.100000000000001" customHeight="1">
      <c r="A201" s="45" t="s">
        <v>60</v>
      </c>
      <c r="B201" s="46"/>
      <c r="C201" s="47"/>
      <c r="D201" s="42">
        <f t="shared" ref="D201:O201" si="32">SUM(D199:D200)</f>
        <v>1.23</v>
      </c>
      <c r="E201" s="42">
        <f t="shared" si="32"/>
        <v>1.57</v>
      </c>
      <c r="F201" s="42">
        <f t="shared" si="32"/>
        <v>37.56</v>
      </c>
      <c r="G201" s="42">
        <f t="shared" si="32"/>
        <v>170.5</v>
      </c>
      <c r="H201" s="42">
        <f t="shared" si="32"/>
        <v>0.01</v>
      </c>
      <c r="I201" s="42">
        <f t="shared" si="32"/>
        <v>48</v>
      </c>
      <c r="J201" s="42">
        <f t="shared" si="32"/>
        <v>0</v>
      </c>
      <c r="K201" s="42">
        <f t="shared" si="32"/>
        <v>0.60000000000000009</v>
      </c>
      <c r="L201" s="42">
        <f t="shared" si="32"/>
        <v>5.53</v>
      </c>
      <c r="M201" s="42">
        <f t="shared" si="32"/>
        <v>6.3</v>
      </c>
      <c r="N201" s="42">
        <f t="shared" si="32"/>
        <v>16.5</v>
      </c>
      <c r="O201" s="42">
        <f t="shared" si="32"/>
        <v>1.2</v>
      </c>
    </row>
    <row r="202" spans="1:15" ht="20.100000000000001" customHeight="1">
      <c r="A202" s="45" t="s">
        <v>59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7"/>
    </row>
    <row r="203" spans="1:15" ht="20.100000000000001" customHeight="1">
      <c r="A203" s="6">
        <v>331</v>
      </c>
      <c r="B203" s="92" t="s">
        <v>119</v>
      </c>
      <c r="C203" s="5" t="s">
        <v>35</v>
      </c>
      <c r="D203" s="42">
        <v>5.6</v>
      </c>
      <c r="E203" s="6">
        <v>4.8</v>
      </c>
      <c r="F203" s="6">
        <v>36</v>
      </c>
      <c r="G203" s="6">
        <v>209.61</v>
      </c>
      <c r="H203" s="6">
        <v>0.1</v>
      </c>
      <c r="I203" s="6">
        <v>14.7</v>
      </c>
      <c r="J203" s="5">
        <v>0.3</v>
      </c>
      <c r="K203" s="6">
        <v>6</v>
      </c>
      <c r="L203" s="6">
        <v>44</v>
      </c>
      <c r="M203" s="6">
        <v>216</v>
      </c>
      <c r="N203" s="6">
        <v>46.7</v>
      </c>
      <c r="O203" s="6">
        <v>2.7</v>
      </c>
    </row>
    <row r="204" spans="1:15" ht="20.100000000000001" customHeight="1">
      <c r="A204" s="6" t="s">
        <v>88</v>
      </c>
      <c r="B204" s="92" t="s">
        <v>83</v>
      </c>
      <c r="C204" s="5" t="s">
        <v>167</v>
      </c>
      <c r="D204" s="37">
        <v>20</v>
      </c>
      <c r="E204" s="33">
        <v>14.375</v>
      </c>
      <c r="F204" s="33">
        <v>10.125</v>
      </c>
      <c r="G204" s="33">
        <v>250.375</v>
      </c>
      <c r="H204" s="33">
        <v>7.4999999999999997E-2</v>
      </c>
      <c r="I204" s="33">
        <v>11.25</v>
      </c>
      <c r="J204" s="33">
        <v>0.1</v>
      </c>
      <c r="K204" s="33">
        <v>3</v>
      </c>
      <c r="L204" s="33">
        <v>51.25</v>
      </c>
      <c r="M204" s="33">
        <v>180</v>
      </c>
      <c r="N204" s="33">
        <v>23.75</v>
      </c>
      <c r="O204" s="33">
        <v>1.25</v>
      </c>
    </row>
    <row r="205" spans="1:15" ht="20.100000000000001" customHeight="1">
      <c r="A205" s="6" t="s">
        <v>79</v>
      </c>
      <c r="B205" s="92" t="s">
        <v>43</v>
      </c>
      <c r="C205" s="5" t="s">
        <v>37</v>
      </c>
      <c r="D205" s="42">
        <v>0.3</v>
      </c>
      <c r="E205" s="6">
        <v>0</v>
      </c>
      <c r="F205" s="6">
        <v>15.2</v>
      </c>
      <c r="G205" s="33">
        <v>61</v>
      </c>
      <c r="H205" s="6">
        <v>0</v>
      </c>
      <c r="I205" s="6">
        <v>3</v>
      </c>
      <c r="J205" s="6">
        <v>0</v>
      </c>
      <c r="K205" s="5">
        <v>0</v>
      </c>
      <c r="L205" s="6">
        <v>7.4</v>
      </c>
      <c r="M205" s="6">
        <v>9</v>
      </c>
      <c r="N205" s="6">
        <v>5</v>
      </c>
      <c r="O205" s="6">
        <v>0.1</v>
      </c>
    </row>
    <row r="206" spans="1:15" ht="20.100000000000001" customHeight="1">
      <c r="A206" s="5" t="s">
        <v>32</v>
      </c>
      <c r="B206" s="92" t="s">
        <v>72</v>
      </c>
      <c r="C206" s="6">
        <v>100</v>
      </c>
      <c r="D206" s="42">
        <v>0.7</v>
      </c>
      <c r="E206" s="6">
        <v>0.3</v>
      </c>
      <c r="F206" s="6">
        <v>10.4</v>
      </c>
      <c r="G206" s="6">
        <v>47.7</v>
      </c>
      <c r="H206" s="6">
        <v>0</v>
      </c>
      <c r="I206" s="6">
        <v>45</v>
      </c>
      <c r="J206" s="6">
        <v>0</v>
      </c>
      <c r="K206" s="5">
        <v>0.2</v>
      </c>
      <c r="L206" s="6">
        <v>31</v>
      </c>
      <c r="M206" s="6">
        <v>21</v>
      </c>
      <c r="N206" s="6">
        <v>12</v>
      </c>
      <c r="O206" s="6">
        <v>0.2</v>
      </c>
    </row>
    <row r="207" spans="1:15" ht="20.100000000000001" customHeight="1">
      <c r="A207" s="5" t="s">
        <v>32</v>
      </c>
      <c r="B207" s="92" t="s">
        <v>40</v>
      </c>
      <c r="C207" s="6">
        <v>40</v>
      </c>
      <c r="D207" s="42">
        <v>2.6</v>
      </c>
      <c r="E207" s="6">
        <v>0.5</v>
      </c>
      <c r="F207" s="6">
        <v>15.8</v>
      </c>
      <c r="G207" s="6">
        <v>78.239999999999995</v>
      </c>
      <c r="H207" s="6">
        <v>0.1</v>
      </c>
      <c r="I207" s="5">
        <v>0</v>
      </c>
      <c r="J207" s="5">
        <v>0</v>
      </c>
      <c r="K207" s="5">
        <v>1.6</v>
      </c>
      <c r="L207" s="6">
        <v>11.6</v>
      </c>
      <c r="M207" s="6">
        <v>13.4</v>
      </c>
      <c r="N207" s="6">
        <v>55.8</v>
      </c>
      <c r="O207" s="6">
        <v>3.2</v>
      </c>
    </row>
    <row r="208" spans="1:15" ht="20.100000000000001" customHeight="1">
      <c r="A208" s="45" t="s">
        <v>61</v>
      </c>
      <c r="B208" s="46"/>
      <c r="C208" s="47"/>
      <c r="D208" s="42">
        <f>SUM(D203:D207)</f>
        <v>29.200000000000003</v>
      </c>
      <c r="E208" s="42">
        <f t="shared" ref="E208:O208" si="33">SUM(E203:E207)</f>
        <v>19.975000000000001</v>
      </c>
      <c r="F208" s="42">
        <f t="shared" si="33"/>
        <v>87.525000000000006</v>
      </c>
      <c r="G208" s="42">
        <f t="shared" si="33"/>
        <v>646.92500000000007</v>
      </c>
      <c r="H208" s="42">
        <f t="shared" si="33"/>
        <v>0.27500000000000002</v>
      </c>
      <c r="I208" s="42">
        <f t="shared" si="33"/>
        <v>73.95</v>
      </c>
      <c r="J208" s="42">
        <f t="shared" si="33"/>
        <v>0.4</v>
      </c>
      <c r="K208" s="42">
        <f t="shared" si="33"/>
        <v>10.799999999999999</v>
      </c>
      <c r="L208" s="42">
        <f t="shared" si="33"/>
        <v>145.25</v>
      </c>
      <c r="M208" s="42">
        <f t="shared" si="33"/>
        <v>439.4</v>
      </c>
      <c r="N208" s="42">
        <f t="shared" si="33"/>
        <v>143.25</v>
      </c>
      <c r="O208" s="42">
        <f t="shared" si="33"/>
        <v>7.45</v>
      </c>
    </row>
    <row r="209" spans="1:15" ht="20.100000000000001" customHeight="1">
      <c r="A209" s="45" t="s">
        <v>62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7"/>
    </row>
    <row r="210" spans="1:15" ht="20.100000000000001" customHeight="1">
      <c r="A210" s="5" t="s">
        <v>32</v>
      </c>
      <c r="B210" s="92" t="s">
        <v>82</v>
      </c>
      <c r="C210" s="6">
        <v>50</v>
      </c>
      <c r="D210" s="42">
        <v>7.5</v>
      </c>
      <c r="E210" s="6">
        <v>2.8</v>
      </c>
      <c r="F210" s="6">
        <v>50.2</v>
      </c>
      <c r="G210" s="6">
        <v>256.60000000000002</v>
      </c>
      <c r="H210" s="6">
        <v>0</v>
      </c>
      <c r="I210" s="6">
        <v>75</v>
      </c>
      <c r="J210" s="6">
        <v>0</v>
      </c>
      <c r="K210" s="5">
        <v>0.3</v>
      </c>
      <c r="L210" s="6">
        <v>0.8</v>
      </c>
      <c r="M210" s="6">
        <v>6.8</v>
      </c>
      <c r="N210" s="6">
        <v>18.5</v>
      </c>
      <c r="O210" s="6">
        <v>0.3</v>
      </c>
    </row>
    <row r="211" spans="1:15" ht="20.100000000000001" customHeight="1">
      <c r="A211" s="6" t="s">
        <v>86</v>
      </c>
      <c r="B211" s="90" t="s">
        <v>135</v>
      </c>
      <c r="C211" s="5">
        <v>200</v>
      </c>
      <c r="D211" s="42">
        <v>6.1</v>
      </c>
      <c r="E211" s="6">
        <v>5.3</v>
      </c>
      <c r="F211" s="6">
        <v>10.1</v>
      </c>
      <c r="G211" s="6">
        <v>113</v>
      </c>
      <c r="H211" s="6">
        <v>0</v>
      </c>
      <c r="I211" s="6">
        <v>1</v>
      </c>
      <c r="J211" s="6">
        <v>0.04</v>
      </c>
      <c r="K211" s="5">
        <v>0</v>
      </c>
      <c r="L211" s="6">
        <v>290</v>
      </c>
      <c r="M211" s="6">
        <v>950</v>
      </c>
      <c r="N211" s="6">
        <v>140</v>
      </c>
      <c r="O211" s="5">
        <v>0</v>
      </c>
    </row>
    <row r="212" spans="1:15" ht="20.100000000000001" customHeight="1">
      <c r="A212" s="162" t="s">
        <v>63</v>
      </c>
      <c r="B212" s="162"/>
      <c r="C212" s="162"/>
      <c r="D212" s="42">
        <f>D211+D210</f>
        <v>13.6</v>
      </c>
      <c r="E212" s="42">
        <f t="shared" ref="E212:O212" si="34">E211+E210</f>
        <v>8.1</v>
      </c>
      <c r="F212" s="42">
        <f t="shared" si="34"/>
        <v>60.300000000000004</v>
      </c>
      <c r="G212" s="42">
        <f t="shared" si="34"/>
        <v>369.6</v>
      </c>
      <c r="H212" s="42">
        <f t="shared" si="34"/>
        <v>0</v>
      </c>
      <c r="I212" s="42">
        <f t="shared" si="34"/>
        <v>76</v>
      </c>
      <c r="J212" s="42">
        <f t="shared" si="34"/>
        <v>0.04</v>
      </c>
      <c r="K212" s="42">
        <f t="shared" si="34"/>
        <v>0.3</v>
      </c>
      <c r="L212" s="42">
        <f t="shared" si="34"/>
        <v>290.8</v>
      </c>
      <c r="M212" s="42">
        <f t="shared" si="34"/>
        <v>956.8</v>
      </c>
      <c r="N212" s="42">
        <f t="shared" si="34"/>
        <v>158.5</v>
      </c>
      <c r="O212" s="42">
        <f t="shared" si="34"/>
        <v>0.3</v>
      </c>
    </row>
    <row r="213" spans="1:15" ht="20.100000000000001" customHeight="1">
      <c r="A213" s="163" t="s">
        <v>28</v>
      </c>
      <c r="B213" s="163"/>
      <c r="C213" s="163"/>
      <c r="D213" s="44">
        <f t="shared" ref="D213:O213" si="35">D212+D208+D201+D197+D186</f>
        <v>80.33</v>
      </c>
      <c r="E213" s="44">
        <f t="shared" si="35"/>
        <v>66.245000000000005</v>
      </c>
      <c r="F213" s="44">
        <f t="shared" si="35"/>
        <v>284.58500000000004</v>
      </c>
      <c r="G213" s="44">
        <f t="shared" si="35"/>
        <v>1963.3050000000001</v>
      </c>
      <c r="H213" s="44">
        <f t="shared" si="35"/>
        <v>8.4450000000000003</v>
      </c>
      <c r="I213" s="44">
        <f t="shared" si="35"/>
        <v>221.35</v>
      </c>
      <c r="J213" s="44">
        <f t="shared" si="35"/>
        <v>10.52</v>
      </c>
      <c r="K213" s="44">
        <f t="shared" si="35"/>
        <v>29.299999999999997</v>
      </c>
      <c r="L213" s="44">
        <f t="shared" si="35"/>
        <v>521.67999999999995</v>
      </c>
      <c r="M213" s="44">
        <f t="shared" si="35"/>
        <v>1603.6999999999998</v>
      </c>
      <c r="N213" s="44">
        <f t="shared" si="35"/>
        <v>418.45</v>
      </c>
      <c r="O213" s="44">
        <f t="shared" si="35"/>
        <v>29.549999999999997</v>
      </c>
    </row>
    <row r="214" spans="1:15" ht="33.75" customHeight="1">
      <c r="A214" s="117" t="s">
        <v>0</v>
      </c>
      <c r="B214" s="117"/>
      <c r="C214" s="117"/>
      <c r="D214" s="117"/>
      <c r="E214" s="117"/>
      <c r="F214" s="117"/>
      <c r="G214" s="118" t="s">
        <v>75</v>
      </c>
      <c r="H214" s="118"/>
      <c r="I214" s="118"/>
      <c r="J214" s="118"/>
      <c r="K214" s="118"/>
      <c r="L214" s="118"/>
      <c r="M214" s="118"/>
      <c r="N214" s="118"/>
      <c r="O214" s="118"/>
    </row>
    <row r="215" spans="1:15" ht="69" customHeight="1">
      <c r="A215" s="119" t="s">
        <v>145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 ht="11.1" customHeigh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1.1" customHeight="1">
      <c r="A217" s="10"/>
      <c r="B217" s="11"/>
      <c r="C217" s="9"/>
      <c r="D217" s="107" t="s">
        <v>1</v>
      </c>
      <c r="E217" s="107"/>
      <c r="F217" s="9" t="s">
        <v>2</v>
      </c>
      <c r="G217" s="9"/>
      <c r="H217" s="9"/>
      <c r="I217" s="108" t="s">
        <v>3</v>
      </c>
      <c r="J217" s="108"/>
      <c r="K217" s="9"/>
      <c r="L217" s="9"/>
      <c r="M217" s="9"/>
      <c r="N217" s="9"/>
      <c r="O217" s="9"/>
    </row>
    <row r="218" spans="1:15" ht="11.1" customHeight="1">
      <c r="A218" s="8"/>
      <c r="B218" s="9"/>
      <c r="C218" s="9"/>
      <c r="D218" s="145" t="s">
        <v>4</v>
      </c>
      <c r="E218" s="145"/>
      <c r="F218" s="12">
        <v>2</v>
      </c>
      <c r="G218" s="9"/>
      <c r="H218" s="9"/>
      <c r="I218" s="146" t="s">
        <v>5</v>
      </c>
      <c r="J218" s="146"/>
      <c r="K218" s="13" t="s">
        <v>76</v>
      </c>
      <c r="L218" s="9"/>
      <c r="M218" s="9"/>
      <c r="N218" s="9"/>
      <c r="O218" s="9"/>
    </row>
    <row r="219" spans="1:15" ht="21.95" customHeight="1">
      <c r="A219" s="147" t="s">
        <v>6</v>
      </c>
      <c r="B219" s="111" t="s">
        <v>7</v>
      </c>
      <c r="C219" s="149" t="s">
        <v>8</v>
      </c>
      <c r="D219" s="113" t="s">
        <v>9</v>
      </c>
      <c r="E219" s="114"/>
      <c r="F219" s="115"/>
      <c r="G219" s="151" t="s">
        <v>10</v>
      </c>
      <c r="H219" s="113" t="s">
        <v>11</v>
      </c>
      <c r="I219" s="114"/>
      <c r="J219" s="114"/>
      <c r="K219" s="115"/>
      <c r="L219" s="113" t="s">
        <v>12</v>
      </c>
      <c r="M219" s="114"/>
      <c r="N219" s="114"/>
      <c r="O219" s="115"/>
    </row>
    <row r="220" spans="1:15" ht="31.5" customHeight="1">
      <c r="A220" s="174"/>
      <c r="B220" s="175"/>
      <c r="C220" s="176"/>
      <c r="D220" s="34" t="s">
        <v>13</v>
      </c>
      <c r="E220" s="34" t="s">
        <v>14</v>
      </c>
      <c r="F220" s="34" t="s">
        <v>15</v>
      </c>
      <c r="G220" s="177"/>
      <c r="H220" s="34" t="s">
        <v>16</v>
      </c>
      <c r="I220" s="34" t="s">
        <v>17</v>
      </c>
      <c r="J220" s="34" t="s">
        <v>18</v>
      </c>
      <c r="K220" s="34" t="s">
        <v>19</v>
      </c>
      <c r="L220" s="34" t="s">
        <v>20</v>
      </c>
      <c r="M220" s="34" t="s">
        <v>21</v>
      </c>
      <c r="N220" s="34" t="s">
        <v>22</v>
      </c>
      <c r="O220" s="68" t="s">
        <v>23</v>
      </c>
    </row>
    <row r="221" spans="1:15" ht="20.100000000000001" customHeight="1">
      <c r="A221" s="42">
        <v>1</v>
      </c>
      <c r="B221" s="97">
        <v>2</v>
      </c>
      <c r="C221" s="42">
        <v>3</v>
      </c>
      <c r="D221" s="42">
        <v>4</v>
      </c>
      <c r="E221" s="42">
        <v>5</v>
      </c>
      <c r="F221" s="42">
        <v>6</v>
      </c>
      <c r="G221" s="42">
        <v>7</v>
      </c>
      <c r="H221" s="42">
        <v>8</v>
      </c>
      <c r="I221" s="42">
        <v>9</v>
      </c>
      <c r="J221" s="42">
        <v>10</v>
      </c>
      <c r="K221" s="42">
        <v>11</v>
      </c>
      <c r="L221" s="42">
        <v>12</v>
      </c>
      <c r="M221" s="42">
        <v>13</v>
      </c>
      <c r="N221" s="42">
        <v>14</v>
      </c>
      <c r="O221" s="42">
        <v>15</v>
      </c>
    </row>
    <row r="222" spans="1:15" ht="20.100000000000001" customHeight="1">
      <c r="A222" s="161" t="s">
        <v>24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</row>
    <row r="223" spans="1:15" ht="20.100000000000001" customHeight="1">
      <c r="A223" s="6" t="s">
        <v>102</v>
      </c>
      <c r="B223" s="90" t="s">
        <v>51</v>
      </c>
      <c r="C223" s="5" t="s">
        <v>35</v>
      </c>
      <c r="D223" s="42">
        <v>4.8</v>
      </c>
      <c r="E223" s="6">
        <v>7.3</v>
      </c>
      <c r="F223" s="6">
        <v>21.7</v>
      </c>
      <c r="G223" s="6">
        <v>171.53</v>
      </c>
      <c r="H223" s="6">
        <v>0.1</v>
      </c>
      <c r="I223" s="5">
        <v>1.5</v>
      </c>
      <c r="J223" s="6">
        <v>0.1</v>
      </c>
      <c r="K223" s="5">
        <v>0.2</v>
      </c>
      <c r="L223" s="6">
        <v>125</v>
      </c>
      <c r="M223" s="6">
        <v>119</v>
      </c>
      <c r="N223" s="6">
        <v>18.899999999999999</v>
      </c>
      <c r="O223" s="6">
        <v>0.4</v>
      </c>
    </row>
    <row r="224" spans="1:15" ht="20.100000000000001" customHeight="1">
      <c r="A224" s="6" t="s">
        <v>96</v>
      </c>
      <c r="B224" s="90" t="s">
        <v>47</v>
      </c>
      <c r="C224" s="6">
        <v>200</v>
      </c>
      <c r="D224" s="42">
        <v>0</v>
      </c>
      <c r="E224" s="6">
        <v>0</v>
      </c>
      <c r="F224" s="6">
        <v>15</v>
      </c>
      <c r="G224" s="6">
        <v>60</v>
      </c>
      <c r="H224" s="6">
        <v>0</v>
      </c>
      <c r="I224" s="6">
        <v>0</v>
      </c>
      <c r="J224" s="6">
        <v>0</v>
      </c>
      <c r="K224" s="5">
        <v>0</v>
      </c>
      <c r="L224" s="6">
        <v>5</v>
      </c>
      <c r="M224" s="6">
        <v>8</v>
      </c>
      <c r="N224" s="6">
        <v>4</v>
      </c>
      <c r="O224" s="6">
        <v>1</v>
      </c>
    </row>
    <row r="225" spans="1:15" ht="20.100000000000001" customHeight="1">
      <c r="A225" s="5" t="s">
        <v>32</v>
      </c>
      <c r="B225" s="90" t="s">
        <v>52</v>
      </c>
      <c r="C225" s="6">
        <v>40</v>
      </c>
      <c r="D225" s="41">
        <v>3.16</v>
      </c>
      <c r="E225" s="5">
        <v>0.4</v>
      </c>
      <c r="F225" s="5">
        <v>19.3</v>
      </c>
      <c r="G225" s="5">
        <v>94.4</v>
      </c>
      <c r="H225" s="5">
        <v>7.0000000000000007E-2</v>
      </c>
      <c r="I225" s="5">
        <v>0</v>
      </c>
      <c r="J225" s="5">
        <v>0</v>
      </c>
      <c r="K225" s="5">
        <v>0.3</v>
      </c>
      <c r="L225" s="5">
        <v>9.1999999999999993</v>
      </c>
      <c r="M225" s="5">
        <v>34.799999999999997</v>
      </c>
      <c r="N225" s="5">
        <v>13.2</v>
      </c>
      <c r="O225" s="5">
        <v>0.8</v>
      </c>
    </row>
    <row r="226" spans="1:15" ht="20.100000000000001" customHeight="1">
      <c r="A226" s="161" t="s">
        <v>25</v>
      </c>
      <c r="B226" s="161"/>
      <c r="C226" s="161"/>
      <c r="D226" s="42">
        <f t="shared" ref="D226:O226" si="36">SUM(D223:D225)</f>
        <v>7.96</v>
      </c>
      <c r="E226" s="42">
        <f t="shared" si="36"/>
        <v>7.7</v>
      </c>
      <c r="F226" s="42">
        <f t="shared" si="36"/>
        <v>56</v>
      </c>
      <c r="G226" s="42">
        <f t="shared" si="36"/>
        <v>325.93</v>
      </c>
      <c r="H226" s="42">
        <f t="shared" si="36"/>
        <v>0.17</v>
      </c>
      <c r="I226" s="42">
        <f t="shared" si="36"/>
        <v>1.5</v>
      </c>
      <c r="J226" s="42">
        <f t="shared" si="36"/>
        <v>0.1</v>
      </c>
      <c r="K226" s="42">
        <f t="shared" si="36"/>
        <v>0.5</v>
      </c>
      <c r="L226" s="42">
        <f t="shared" si="36"/>
        <v>139.19999999999999</v>
      </c>
      <c r="M226" s="42">
        <f t="shared" si="36"/>
        <v>161.80000000000001</v>
      </c>
      <c r="N226" s="42">
        <f t="shared" si="36"/>
        <v>36.099999999999994</v>
      </c>
      <c r="O226" s="42">
        <f t="shared" si="36"/>
        <v>2.2000000000000002</v>
      </c>
    </row>
    <row r="227" spans="1:15" ht="20.100000000000001" customHeight="1">
      <c r="A227" s="161" t="s">
        <v>26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</row>
    <row r="228" spans="1:15" ht="20.100000000000001" customHeight="1">
      <c r="A228" s="5" t="s">
        <v>80</v>
      </c>
      <c r="B228" s="92" t="s">
        <v>118</v>
      </c>
      <c r="C228" s="5">
        <v>200</v>
      </c>
      <c r="D228" s="5">
        <v>2.8</v>
      </c>
      <c r="E228" s="5">
        <v>3.6</v>
      </c>
      <c r="F228" s="5">
        <v>17.600000000000001</v>
      </c>
      <c r="G228" s="5">
        <v>113.97</v>
      </c>
      <c r="H228" s="6">
        <v>0.02</v>
      </c>
      <c r="I228" s="6">
        <v>4.08</v>
      </c>
      <c r="J228" s="5">
        <v>0</v>
      </c>
      <c r="K228" s="6">
        <v>1.32</v>
      </c>
      <c r="L228" s="6">
        <v>17.149999999999999</v>
      </c>
      <c r="M228" s="6">
        <v>20.72</v>
      </c>
      <c r="N228" s="6">
        <v>9.91</v>
      </c>
      <c r="O228" s="6">
        <v>0.44</v>
      </c>
    </row>
    <row r="229" spans="1:15" ht="24" customHeight="1">
      <c r="A229" s="6" t="s">
        <v>148</v>
      </c>
      <c r="B229" s="92" t="s">
        <v>149</v>
      </c>
      <c r="C229" s="5" t="s">
        <v>166</v>
      </c>
      <c r="D229" s="7">
        <f>7.5*1.25</f>
        <v>9.375</v>
      </c>
      <c r="E229" s="80">
        <f>9.9*1.25</f>
        <v>12.375</v>
      </c>
      <c r="F229" s="80">
        <f>5.9*1.25</f>
        <v>7.375</v>
      </c>
      <c r="G229" s="80">
        <f>143*1.25</f>
        <v>178.75</v>
      </c>
      <c r="H229" s="80">
        <f>0.09*1.25</f>
        <v>0.11249999999999999</v>
      </c>
      <c r="I229" s="80">
        <v>0</v>
      </c>
      <c r="J229" s="80">
        <v>0</v>
      </c>
      <c r="K229" s="80">
        <f>1.8*1.25</f>
        <v>2.25</v>
      </c>
      <c r="L229" s="80">
        <f>6*1.25</f>
        <v>7.5</v>
      </c>
      <c r="M229" s="80">
        <f>12*1.25</f>
        <v>15</v>
      </c>
      <c r="N229" s="80">
        <f>77*1.25</f>
        <v>96.25</v>
      </c>
      <c r="O229" s="80">
        <f>1*1.25</f>
        <v>1.25</v>
      </c>
    </row>
    <row r="230" spans="1:15" ht="20.100000000000001" customHeight="1">
      <c r="A230" s="6">
        <v>331</v>
      </c>
      <c r="B230" s="92" t="s">
        <v>119</v>
      </c>
      <c r="C230" s="5" t="s">
        <v>35</v>
      </c>
      <c r="D230" s="42">
        <v>5.6</v>
      </c>
      <c r="E230" s="6">
        <v>4.8</v>
      </c>
      <c r="F230" s="6">
        <v>36</v>
      </c>
      <c r="G230" s="6">
        <v>209.61</v>
      </c>
      <c r="H230" s="6">
        <v>0.1</v>
      </c>
      <c r="I230" s="6">
        <v>14.7</v>
      </c>
      <c r="J230" s="5">
        <v>0.3</v>
      </c>
      <c r="K230" s="6">
        <v>6</v>
      </c>
      <c r="L230" s="6">
        <v>44</v>
      </c>
      <c r="M230" s="6">
        <v>216</v>
      </c>
      <c r="N230" s="6">
        <v>46.7</v>
      </c>
      <c r="O230" s="6">
        <v>2.7</v>
      </c>
    </row>
    <row r="231" spans="1:15" ht="20.100000000000001" customHeight="1">
      <c r="A231" s="6" t="s">
        <v>95</v>
      </c>
      <c r="B231" s="92" t="s">
        <v>39</v>
      </c>
      <c r="C231" s="5">
        <v>200</v>
      </c>
      <c r="D231" s="42">
        <v>0.6</v>
      </c>
      <c r="E231" s="5">
        <v>0.1</v>
      </c>
      <c r="F231" s="6">
        <v>45.7</v>
      </c>
      <c r="G231" s="6">
        <v>176</v>
      </c>
      <c r="H231" s="6">
        <v>0.04</v>
      </c>
      <c r="I231" s="5">
        <v>0</v>
      </c>
      <c r="J231" s="5">
        <v>0</v>
      </c>
      <c r="K231" s="5">
        <v>0.71</v>
      </c>
      <c r="L231" s="6">
        <v>9.1999999999999993</v>
      </c>
      <c r="M231" s="5">
        <v>30.6</v>
      </c>
      <c r="N231" s="5">
        <v>6.5</v>
      </c>
      <c r="O231" s="6">
        <v>0.7</v>
      </c>
    </row>
    <row r="232" spans="1:15" ht="20.100000000000001" customHeight="1">
      <c r="A232" s="5" t="s">
        <v>32</v>
      </c>
      <c r="B232" s="92" t="s">
        <v>40</v>
      </c>
      <c r="C232" s="6">
        <v>40</v>
      </c>
      <c r="D232" s="42">
        <v>2.6</v>
      </c>
      <c r="E232" s="6">
        <v>0.5</v>
      </c>
      <c r="F232" s="6">
        <v>15.8</v>
      </c>
      <c r="G232" s="6">
        <v>78.239999999999995</v>
      </c>
      <c r="H232" s="6">
        <v>0.1</v>
      </c>
      <c r="I232" s="5">
        <v>0</v>
      </c>
      <c r="J232" s="5">
        <v>0</v>
      </c>
      <c r="K232" s="5">
        <v>1.6</v>
      </c>
      <c r="L232" s="6">
        <v>11.6</v>
      </c>
      <c r="M232" s="6">
        <v>13.4</v>
      </c>
      <c r="N232" s="6">
        <v>55.8</v>
      </c>
      <c r="O232" s="6">
        <v>3.2</v>
      </c>
    </row>
    <row r="233" spans="1:15" ht="20.100000000000001" customHeight="1">
      <c r="A233" s="161" t="s">
        <v>27</v>
      </c>
      <c r="B233" s="161"/>
      <c r="C233" s="161"/>
      <c r="D233" s="7">
        <f t="shared" ref="D233:O233" si="37">SUM(D228:D232)</f>
        <v>20.975000000000001</v>
      </c>
      <c r="E233" s="7">
        <f t="shared" si="37"/>
        <v>21.375</v>
      </c>
      <c r="F233" s="7">
        <f t="shared" si="37"/>
        <v>122.47500000000001</v>
      </c>
      <c r="G233" s="7">
        <f t="shared" si="37"/>
        <v>756.57</v>
      </c>
      <c r="H233" s="7">
        <f t="shared" si="37"/>
        <v>0.37249999999999994</v>
      </c>
      <c r="I233" s="7">
        <f t="shared" si="37"/>
        <v>18.78</v>
      </c>
      <c r="J233" s="7">
        <f t="shared" si="37"/>
        <v>0.3</v>
      </c>
      <c r="K233" s="7">
        <f t="shared" si="37"/>
        <v>11.88</v>
      </c>
      <c r="L233" s="7">
        <f t="shared" si="37"/>
        <v>89.45</v>
      </c>
      <c r="M233" s="7">
        <f t="shared" si="37"/>
        <v>295.71999999999997</v>
      </c>
      <c r="N233" s="7">
        <f t="shared" si="37"/>
        <v>215.16000000000003</v>
      </c>
      <c r="O233" s="7">
        <f t="shared" si="37"/>
        <v>8.2900000000000009</v>
      </c>
    </row>
    <row r="234" spans="1:15" ht="20.100000000000001" customHeight="1">
      <c r="A234" s="163" t="s">
        <v>58</v>
      </c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</row>
    <row r="235" spans="1:15" ht="20.100000000000001" customHeight="1">
      <c r="A235" s="6" t="s">
        <v>101</v>
      </c>
      <c r="B235" s="90" t="s">
        <v>50</v>
      </c>
      <c r="C235" s="5" t="s">
        <v>31</v>
      </c>
      <c r="D235" s="42">
        <v>1.5</v>
      </c>
      <c r="E235" s="6">
        <v>1.7</v>
      </c>
      <c r="F235" s="6">
        <v>17.399999999999999</v>
      </c>
      <c r="G235" s="6">
        <v>91.2</v>
      </c>
      <c r="H235" s="5">
        <v>0</v>
      </c>
      <c r="I235" s="5">
        <v>0.2</v>
      </c>
      <c r="J235" s="5">
        <v>0</v>
      </c>
      <c r="K235" s="5">
        <v>0</v>
      </c>
      <c r="L235" s="5">
        <v>56.2</v>
      </c>
      <c r="M235" s="5">
        <v>38.700000000000003</v>
      </c>
      <c r="N235" s="5">
        <v>9.1999999999999993</v>
      </c>
      <c r="O235" s="5">
        <v>0.5</v>
      </c>
    </row>
    <row r="236" spans="1:15" ht="20.100000000000001" customHeight="1">
      <c r="A236" s="5" t="s">
        <v>32</v>
      </c>
      <c r="B236" s="92" t="s">
        <v>120</v>
      </c>
      <c r="C236" s="6">
        <v>30</v>
      </c>
      <c r="D236" s="42">
        <v>1.1299999999999999</v>
      </c>
      <c r="E236" s="6">
        <v>1.47</v>
      </c>
      <c r="F236" s="6">
        <v>11.16</v>
      </c>
      <c r="G236" s="6">
        <v>62.5</v>
      </c>
      <c r="H236" s="6">
        <v>0</v>
      </c>
      <c r="I236" s="6">
        <v>45</v>
      </c>
      <c r="J236" s="6">
        <v>0</v>
      </c>
      <c r="K236" s="5">
        <v>0.2</v>
      </c>
      <c r="L236" s="6">
        <v>0.53</v>
      </c>
      <c r="M236" s="6">
        <v>4.3</v>
      </c>
      <c r="N236" s="6">
        <v>13.5</v>
      </c>
      <c r="O236" s="6">
        <v>0.2</v>
      </c>
    </row>
    <row r="237" spans="1:15" ht="20.100000000000001" customHeight="1">
      <c r="A237" s="45" t="s">
        <v>60</v>
      </c>
      <c r="B237" s="46"/>
      <c r="C237" s="47"/>
      <c r="D237" s="42">
        <f t="shared" ref="D237:O237" si="38">SUM(D235:D236)</f>
        <v>2.63</v>
      </c>
      <c r="E237" s="42">
        <f t="shared" si="38"/>
        <v>3.17</v>
      </c>
      <c r="F237" s="42">
        <f t="shared" si="38"/>
        <v>28.56</v>
      </c>
      <c r="G237" s="42">
        <f t="shared" si="38"/>
        <v>153.69999999999999</v>
      </c>
      <c r="H237" s="42">
        <f t="shared" si="38"/>
        <v>0</v>
      </c>
      <c r="I237" s="42">
        <f t="shared" si="38"/>
        <v>45.2</v>
      </c>
      <c r="J237" s="42">
        <f t="shared" si="38"/>
        <v>0</v>
      </c>
      <c r="K237" s="42">
        <f t="shared" si="38"/>
        <v>0.2</v>
      </c>
      <c r="L237" s="42">
        <f t="shared" si="38"/>
        <v>56.730000000000004</v>
      </c>
      <c r="M237" s="42">
        <f t="shared" si="38"/>
        <v>43</v>
      </c>
      <c r="N237" s="42">
        <f t="shared" si="38"/>
        <v>22.7</v>
      </c>
      <c r="O237" s="42">
        <f t="shared" si="38"/>
        <v>0.7</v>
      </c>
    </row>
    <row r="238" spans="1:15" ht="20.100000000000001" customHeight="1">
      <c r="A238" s="45" t="s">
        <v>59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7"/>
    </row>
    <row r="239" spans="1:15" ht="20.100000000000001" customHeight="1">
      <c r="A239" s="6" t="s">
        <v>109</v>
      </c>
      <c r="B239" s="90" t="s">
        <v>70</v>
      </c>
      <c r="C239" s="5">
        <v>200</v>
      </c>
      <c r="D239" s="42">
        <v>24.6</v>
      </c>
      <c r="E239" s="6">
        <v>11.5</v>
      </c>
      <c r="F239" s="6">
        <v>27.3</v>
      </c>
      <c r="G239" s="6">
        <v>310.88</v>
      </c>
      <c r="H239" s="6">
        <v>0.1</v>
      </c>
      <c r="I239" s="5">
        <v>0</v>
      </c>
      <c r="J239" s="5">
        <v>0.03</v>
      </c>
      <c r="K239" s="5">
        <v>0.3</v>
      </c>
      <c r="L239" s="6">
        <v>13.8</v>
      </c>
      <c r="M239" s="6">
        <v>92</v>
      </c>
      <c r="N239" s="6">
        <v>28</v>
      </c>
      <c r="O239" s="6">
        <v>0.6</v>
      </c>
    </row>
    <row r="240" spans="1:15" ht="20.100000000000001" customHeight="1">
      <c r="A240" s="82" t="s">
        <v>79</v>
      </c>
      <c r="B240" s="102" t="s">
        <v>43</v>
      </c>
      <c r="C240" s="5" t="s">
        <v>37</v>
      </c>
      <c r="D240" s="5" t="s">
        <v>37</v>
      </c>
      <c r="E240" s="42">
        <v>0.3</v>
      </c>
      <c r="F240" s="6">
        <v>0</v>
      </c>
      <c r="G240" s="6">
        <v>15.2</v>
      </c>
      <c r="H240" s="33">
        <v>61</v>
      </c>
      <c r="I240" s="6">
        <v>0</v>
      </c>
      <c r="J240" s="6">
        <v>3</v>
      </c>
      <c r="K240" s="6">
        <v>0</v>
      </c>
      <c r="L240" s="5">
        <v>0</v>
      </c>
      <c r="M240" s="6">
        <v>7.4</v>
      </c>
      <c r="N240" s="6">
        <v>9</v>
      </c>
      <c r="O240" s="6">
        <v>5</v>
      </c>
    </row>
    <row r="241" spans="1:15" ht="20.100000000000001" customHeight="1">
      <c r="A241" s="83" t="s">
        <v>32</v>
      </c>
      <c r="B241" s="94" t="s">
        <v>73</v>
      </c>
      <c r="C241" s="4">
        <v>100</v>
      </c>
      <c r="D241" s="62">
        <v>0.4</v>
      </c>
      <c r="E241" s="15">
        <v>0.4</v>
      </c>
      <c r="F241" s="15">
        <v>9.8000000000000007</v>
      </c>
      <c r="G241" s="15">
        <v>47</v>
      </c>
      <c r="H241" s="4">
        <v>0</v>
      </c>
      <c r="I241" s="4">
        <v>45</v>
      </c>
      <c r="J241" s="4">
        <v>0</v>
      </c>
      <c r="K241" s="15">
        <v>0.2</v>
      </c>
      <c r="L241" s="4">
        <v>31</v>
      </c>
      <c r="M241" s="4">
        <v>21</v>
      </c>
      <c r="N241" s="84">
        <v>12</v>
      </c>
      <c r="O241" s="85">
        <v>0.2</v>
      </c>
    </row>
    <row r="242" spans="1:15" ht="20.100000000000001" customHeight="1">
      <c r="A242" s="83" t="s">
        <v>32</v>
      </c>
      <c r="B242" s="93" t="s">
        <v>40</v>
      </c>
      <c r="C242" s="6">
        <v>40</v>
      </c>
      <c r="D242" s="42">
        <v>2.6</v>
      </c>
      <c r="E242" s="6">
        <v>0.5</v>
      </c>
      <c r="F242" s="6">
        <v>15.8</v>
      </c>
      <c r="G242" s="6">
        <v>78.239999999999995</v>
      </c>
      <c r="H242" s="6">
        <v>0.1</v>
      </c>
      <c r="I242" s="5">
        <v>0</v>
      </c>
      <c r="J242" s="5">
        <v>0</v>
      </c>
      <c r="K242" s="5">
        <v>1.6</v>
      </c>
      <c r="L242" s="6">
        <v>11.6</v>
      </c>
      <c r="M242" s="6">
        <v>13.4</v>
      </c>
      <c r="N242" s="6">
        <v>55.8</v>
      </c>
      <c r="O242" s="6">
        <v>3.2</v>
      </c>
    </row>
    <row r="243" spans="1:15" ht="20.100000000000001" customHeight="1">
      <c r="A243" s="59" t="s">
        <v>61</v>
      </c>
      <c r="B243" s="54"/>
      <c r="C243" s="55"/>
      <c r="D243" s="42">
        <f t="shared" ref="D243:O243" si="39">SUM(D239:D242)</f>
        <v>27.6</v>
      </c>
      <c r="E243" s="42">
        <f t="shared" si="39"/>
        <v>12.700000000000001</v>
      </c>
      <c r="F243" s="42">
        <f t="shared" si="39"/>
        <v>52.900000000000006</v>
      </c>
      <c r="G243" s="42">
        <f t="shared" si="39"/>
        <v>451.32</v>
      </c>
      <c r="H243" s="42">
        <f t="shared" si="39"/>
        <v>61.2</v>
      </c>
      <c r="I243" s="42">
        <f t="shared" si="39"/>
        <v>45</v>
      </c>
      <c r="J243" s="42">
        <f t="shared" si="39"/>
        <v>3.03</v>
      </c>
      <c r="K243" s="42">
        <f t="shared" si="39"/>
        <v>2.1</v>
      </c>
      <c r="L243" s="42">
        <f t="shared" si="39"/>
        <v>56.4</v>
      </c>
      <c r="M243" s="42">
        <f t="shared" si="39"/>
        <v>133.80000000000001</v>
      </c>
      <c r="N243" s="42">
        <f t="shared" si="39"/>
        <v>104.8</v>
      </c>
      <c r="O243" s="42">
        <f t="shared" si="39"/>
        <v>9</v>
      </c>
    </row>
    <row r="244" spans="1:15" ht="20.100000000000001" customHeight="1">
      <c r="A244" s="45" t="s">
        <v>62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7"/>
    </row>
    <row r="245" spans="1:15" ht="20.100000000000001" customHeight="1">
      <c r="A245" s="82" t="s">
        <v>98</v>
      </c>
      <c r="B245" s="101" t="s">
        <v>64</v>
      </c>
      <c r="C245" s="4">
        <v>50</v>
      </c>
      <c r="D245" s="42">
        <v>3.3</v>
      </c>
      <c r="E245" s="6">
        <v>6.2</v>
      </c>
      <c r="F245" s="6">
        <v>27.9</v>
      </c>
      <c r="G245" s="6">
        <v>180</v>
      </c>
      <c r="H245" s="6">
        <v>0.6</v>
      </c>
      <c r="I245" s="6">
        <v>0</v>
      </c>
      <c r="J245" s="5">
        <v>0.05</v>
      </c>
      <c r="K245" s="5">
        <v>0.4</v>
      </c>
      <c r="L245" s="6">
        <v>7.5</v>
      </c>
      <c r="M245" s="6">
        <v>28</v>
      </c>
      <c r="N245" s="6">
        <v>4.5</v>
      </c>
      <c r="O245" s="6">
        <v>0.3</v>
      </c>
    </row>
    <row r="246" spans="1:15" ht="20.100000000000001" customHeight="1">
      <c r="A246" s="6" t="s">
        <v>86</v>
      </c>
      <c r="B246" s="92" t="s">
        <v>68</v>
      </c>
      <c r="C246" s="5">
        <v>200</v>
      </c>
      <c r="D246" s="42">
        <v>6.1</v>
      </c>
      <c r="E246" s="6">
        <v>0.2</v>
      </c>
      <c r="F246" s="6">
        <v>8</v>
      </c>
      <c r="G246" s="6">
        <v>62</v>
      </c>
      <c r="H246" s="6">
        <v>0.08</v>
      </c>
      <c r="I246" s="6">
        <v>1</v>
      </c>
      <c r="J246" s="6">
        <v>0.04</v>
      </c>
      <c r="K246" s="5">
        <v>0</v>
      </c>
      <c r="L246" s="6">
        <v>290</v>
      </c>
      <c r="M246" s="6">
        <v>950</v>
      </c>
      <c r="N246" s="6">
        <v>140</v>
      </c>
      <c r="O246" s="5">
        <v>0</v>
      </c>
    </row>
    <row r="247" spans="1:15" ht="20.100000000000001" customHeight="1">
      <c r="A247" s="162" t="s">
        <v>63</v>
      </c>
      <c r="B247" s="162"/>
      <c r="C247" s="162"/>
      <c r="D247" s="42">
        <f>D246+D245</f>
        <v>9.3999999999999986</v>
      </c>
      <c r="E247" s="42">
        <f t="shared" ref="E247:O247" si="40">E246+E245</f>
        <v>6.4</v>
      </c>
      <c r="F247" s="42">
        <f t="shared" si="40"/>
        <v>35.9</v>
      </c>
      <c r="G247" s="42">
        <f t="shared" si="40"/>
        <v>242</v>
      </c>
      <c r="H247" s="42">
        <f t="shared" si="40"/>
        <v>0.67999999999999994</v>
      </c>
      <c r="I247" s="42">
        <f t="shared" si="40"/>
        <v>1</v>
      </c>
      <c r="J247" s="42">
        <f t="shared" si="40"/>
        <v>0.09</v>
      </c>
      <c r="K247" s="42">
        <f t="shared" si="40"/>
        <v>0.4</v>
      </c>
      <c r="L247" s="42">
        <f t="shared" si="40"/>
        <v>297.5</v>
      </c>
      <c r="M247" s="42">
        <f t="shared" si="40"/>
        <v>978</v>
      </c>
      <c r="N247" s="42">
        <f t="shared" si="40"/>
        <v>144.5</v>
      </c>
      <c r="O247" s="42">
        <f t="shared" si="40"/>
        <v>0.3</v>
      </c>
    </row>
    <row r="248" spans="1:15" ht="20.100000000000001" customHeight="1">
      <c r="A248" s="162" t="s">
        <v>28</v>
      </c>
      <c r="B248" s="162"/>
      <c r="C248" s="162"/>
      <c r="D248" s="37">
        <f t="shared" ref="D248:O248" si="41">D247+D243+D237+D233+D226</f>
        <v>68.564999999999998</v>
      </c>
      <c r="E248" s="37">
        <f t="shared" si="41"/>
        <v>51.345000000000006</v>
      </c>
      <c r="F248" s="37">
        <f t="shared" si="41"/>
        <v>295.83500000000004</v>
      </c>
      <c r="G248" s="42">
        <f t="shared" si="41"/>
        <v>1929.5200000000002</v>
      </c>
      <c r="H248" s="7">
        <f t="shared" si="41"/>
        <v>62.422500000000007</v>
      </c>
      <c r="I248" s="42">
        <f t="shared" si="41"/>
        <v>111.48</v>
      </c>
      <c r="J248" s="42">
        <f t="shared" si="41"/>
        <v>3.5199999999999996</v>
      </c>
      <c r="K248" s="42">
        <f t="shared" si="41"/>
        <v>15.080000000000002</v>
      </c>
      <c r="L248" s="42">
        <f t="shared" si="41"/>
        <v>639.28</v>
      </c>
      <c r="M248" s="42">
        <f t="shared" si="41"/>
        <v>1612.32</v>
      </c>
      <c r="N248" s="42">
        <f t="shared" si="41"/>
        <v>523.26</v>
      </c>
      <c r="O248" s="42">
        <f t="shared" si="41"/>
        <v>20.49</v>
      </c>
    </row>
    <row r="249" spans="1:15" ht="33.75" customHeight="1">
      <c r="A249" s="117" t="s">
        <v>0</v>
      </c>
      <c r="B249" s="117"/>
      <c r="C249" s="117"/>
      <c r="D249" s="117"/>
      <c r="E249" s="117"/>
      <c r="F249" s="117"/>
      <c r="G249" s="118" t="s">
        <v>75</v>
      </c>
      <c r="H249" s="118"/>
      <c r="I249" s="118"/>
      <c r="J249" s="118"/>
      <c r="K249" s="118"/>
      <c r="L249" s="118"/>
      <c r="M249" s="118"/>
      <c r="N249" s="118"/>
      <c r="O249" s="118"/>
    </row>
    <row r="250" spans="1:15" ht="69" customHeight="1">
      <c r="A250" s="119" t="s">
        <v>145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ht="11.1" customHeigh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1.1" customHeight="1">
      <c r="A252" s="10"/>
      <c r="B252" s="11"/>
      <c r="C252" s="9"/>
      <c r="D252" s="132" t="s">
        <v>1</v>
      </c>
      <c r="E252" s="132"/>
      <c r="F252" s="9" t="s">
        <v>29</v>
      </c>
      <c r="G252" s="9"/>
      <c r="H252" s="9"/>
      <c r="I252" s="133" t="s">
        <v>3</v>
      </c>
      <c r="J252" s="133"/>
      <c r="K252" s="9"/>
      <c r="L252" s="9"/>
      <c r="M252" s="9"/>
      <c r="N252" s="9"/>
      <c r="O252" s="9"/>
    </row>
    <row r="253" spans="1:15" ht="11.1" customHeight="1">
      <c r="A253" s="8"/>
      <c r="B253" s="9"/>
      <c r="C253" s="9"/>
      <c r="D253" s="132" t="s">
        <v>4</v>
      </c>
      <c r="E253" s="132"/>
      <c r="F253" s="12">
        <v>2</v>
      </c>
      <c r="G253" s="9"/>
      <c r="H253" s="9"/>
      <c r="I253" s="133" t="s">
        <v>5</v>
      </c>
      <c r="J253" s="133"/>
      <c r="K253" s="13" t="s">
        <v>76</v>
      </c>
      <c r="L253" s="9"/>
      <c r="M253" s="9"/>
      <c r="N253" s="9"/>
      <c r="O253" s="9"/>
    </row>
    <row r="254" spans="1:15" ht="21.95" customHeight="1">
      <c r="A254" s="164" t="s">
        <v>6</v>
      </c>
      <c r="B254" s="165" t="s">
        <v>7</v>
      </c>
      <c r="C254" s="165" t="s">
        <v>8</v>
      </c>
      <c r="D254" s="164" t="s">
        <v>9</v>
      </c>
      <c r="E254" s="164"/>
      <c r="F254" s="164"/>
      <c r="G254" s="166" t="s">
        <v>10</v>
      </c>
      <c r="H254" s="164" t="s">
        <v>11</v>
      </c>
      <c r="I254" s="164"/>
      <c r="J254" s="164"/>
      <c r="K254" s="164"/>
      <c r="L254" s="164" t="s">
        <v>12</v>
      </c>
      <c r="M254" s="164"/>
      <c r="N254" s="164"/>
      <c r="O254" s="164"/>
    </row>
    <row r="255" spans="1:15" ht="27.75" customHeight="1">
      <c r="A255" s="164"/>
      <c r="B255" s="165"/>
      <c r="C255" s="165"/>
      <c r="D255" s="41" t="s">
        <v>13</v>
      </c>
      <c r="E255" s="41" t="s">
        <v>14</v>
      </c>
      <c r="F255" s="41" t="s">
        <v>15</v>
      </c>
      <c r="G255" s="166"/>
      <c r="H255" s="41" t="s">
        <v>16</v>
      </c>
      <c r="I255" s="41" t="s">
        <v>17</v>
      </c>
      <c r="J255" s="41" t="s">
        <v>18</v>
      </c>
      <c r="K255" s="41" t="s">
        <v>19</v>
      </c>
      <c r="L255" s="41" t="s">
        <v>20</v>
      </c>
      <c r="M255" s="41" t="s">
        <v>21</v>
      </c>
      <c r="N255" s="41" t="s">
        <v>22</v>
      </c>
      <c r="O255" s="41" t="s">
        <v>23</v>
      </c>
    </row>
    <row r="256" spans="1:15" ht="20.100000000000001" customHeight="1">
      <c r="A256" s="42">
        <v>1</v>
      </c>
      <c r="B256" s="100">
        <v>2</v>
      </c>
      <c r="C256" s="44">
        <v>3</v>
      </c>
      <c r="D256" s="44">
        <v>4</v>
      </c>
      <c r="E256" s="44">
        <v>5</v>
      </c>
      <c r="F256" s="44">
        <v>6</v>
      </c>
      <c r="G256" s="44">
        <v>7</v>
      </c>
      <c r="H256" s="44">
        <v>8</v>
      </c>
      <c r="I256" s="44">
        <v>9</v>
      </c>
      <c r="J256" s="44">
        <v>10</v>
      </c>
      <c r="K256" s="44">
        <v>11</v>
      </c>
      <c r="L256" s="44">
        <v>12</v>
      </c>
      <c r="M256" s="44">
        <v>13</v>
      </c>
      <c r="N256" s="44">
        <v>14</v>
      </c>
      <c r="O256" s="44">
        <v>15</v>
      </c>
    </row>
    <row r="257" spans="1:15" ht="20.100000000000001" customHeight="1">
      <c r="A257" s="161" t="s">
        <v>24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</row>
    <row r="258" spans="1:15" ht="20.100000000000001" customHeight="1">
      <c r="A258" s="6" t="s">
        <v>106</v>
      </c>
      <c r="B258" s="90" t="s">
        <v>46</v>
      </c>
      <c r="C258" s="5" t="s">
        <v>35</v>
      </c>
      <c r="D258" s="42">
        <v>5.6</v>
      </c>
      <c r="E258" s="6">
        <v>4.7</v>
      </c>
      <c r="F258" s="6">
        <v>30.9</v>
      </c>
      <c r="G258" s="6">
        <v>187.74</v>
      </c>
      <c r="H258" s="6">
        <v>0</v>
      </c>
      <c r="I258" s="5">
        <v>1.1000000000000001</v>
      </c>
      <c r="J258" s="5">
        <v>0.03</v>
      </c>
      <c r="K258" s="5">
        <v>0.3</v>
      </c>
      <c r="L258" s="6">
        <v>91.5</v>
      </c>
      <c r="M258" s="6">
        <v>90.7</v>
      </c>
      <c r="N258" s="6">
        <v>12.4</v>
      </c>
      <c r="O258" s="6">
        <v>0.3</v>
      </c>
    </row>
    <row r="259" spans="1:15" ht="20.100000000000001" customHeight="1">
      <c r="A259" s="6" t="s">
        <v>94</v>
      </c>
      <c r="B259" s="90" t="s">
        <v>36</v>
      </c>
      <c r="C259" s="6">
        <v>200</v>
      </c>
      <c r="D259" s="42">
        <v>1.5</v>
      </c>
      <c r="E259" s="6">
        <v>1.3</v>
      </c>
      <c r="F259" s="6">
        <v>22.3</v>
      </c>
      <c r="G259" s="5">
        <v>107</v>
      </c>
      <c r="H259" s="5">
        <v>1</v>
      </c>
      <c r="I259" s="5">
        <v>0.01</v>
      </c>
      <c r="J259" s="5">
        <v>0</v>
      </c>
      <c r="K259" s="5">
        <v>0</v>
      </c>
      <c r="L259" s="5">
        <v>61</v>
      </c>
      <c r="M259" s="5">
        <v>45</v>
      </c>
      <c r="N259" s="5">
        <v>7</v>
      </c>
      <c r="O259" s="5">
        <v>1</v>
      </c>
    </row>
    <row r="260" spans="1:15" ht="20.100000000000001" customHeight="1">
      <c r="A260" s="5" t="s">
        <v>32</v>
      </c>
      <c r="B260" s="90" t="s">
        <v>52</v>
      </c>
      <c r="C260" s="6">
        <v>40</v>
      </c>
      <c r="D260" s="41">
        <v>3.16</v>
      </c>
      <c r="E260" s="5">
        <v>0.4</v>
      </c>
      <c r="F260" s="5">
        <v>19.3</v>
      </c>
      <c r="G260" s="5">
        <v>94.4</v>
      </c>
      <c r="H260" s="5">
        <v>7.0000000000000007E-2</v>
      </c>
      <c r="I260" s="5">
        <v>0</v>
      </c>
      <c r="J260" s="5">
        <v>0</v>
      </c>
      <c r="K260" s="5">
        <v>0.3</v>
      </c>
      <c r="L260" s="5">
        <v>9.1999999999999993</v>
      </c>
      <c r="M260" s="5">
        <v>34.799999999999997</v>
      </c>
      <c r="N260" s="5">
        <v>13.2</v>
      </c>
      <c r="O260" s="5">
        <v>0.8</v>
      </c>
    </row>
    <row r="261" spans="1:15" ht="20.100000000000001" customHeight="1">
      <c r="A261" s="161" t="s">
        <v>25</v>
      </c>
      <c r="B261" s="161"/>
      <c r="C261" s="161"/>
      <c r="D261" s="42">
        <f t="shared" ref="D261:O261" si="42">SUM(D258:D260)</f>
        <v>10.26</v>
      </c>
      <c r="E261" s="42">
        <f t="shared" si="42"/>
        <v>6.4</v>
      </c>
      <c r="F261" s="42">
        <f t="shared" si="42"/>
        <v>72.5</v>
      </c>
      <c r="G261" s="42">
        <f t="shared" si="42"/>
        <v>389.14</v>
      </c>
      <c r="H261" s="42">
        <f t="shared" si="42"/>
        <v>1.07</v>
      </c>
      <c r="I261" s="42">
        <f t="shared" si="42"/>
        <v>1.1100000000000001</v>
      </c>
      <c r="J261" s="42">
        <f t="shared" si="42"/>
        <v>0.03</v>
      </c>
      <c r="K261" s="42">
        <f t="shared" si="42"/>
        <v>0.6</v>
      </c>
      <c r="L261" s="42">
        <f t="shared" si="42"/>
        <v>161.69999999999999</v>
      </c>
      <c r="M261" s="42">
        <f t="shared" si="42"/>
        <v>170.5</v>
      </c>
      <c r="N261" s="42">
        <f t="shared" si="42"/>
        <v>32.599999999999994</v>
      </c>
      <c r="O261" s="42">
        <f t="shared" si="42"/>
        <v>2.1</v>
      </c>
    </row>
    <row r="262" spans="1:15" ht="20.100000000000001" customHeight="1">
      <c r="A262" s="161" t="s">
        <v>26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</row>
    <row r="263" spans="1:15" ht="20.100000000000001" customHeight="1">
      <c r="A263" s="5" t="s">
        <v>111</v>
      </c>
      <c r="B263" s="92" t="s">
        <v>136</v>
      </c>
      <c r="C263" s="5" t="s">
        <v>37</v>
      </c>
      <c r="D263" s="5">
        <v>5.17</v>
      </c>
      <c r="E263" s="5">
        <v>4.5999999999999996</v>
      </c>
      <c r="F263" s="5">
        <v>13</v>
      </c>
      <c r="G263" s="5">
        <v>14.4</v>
      </c>
      <c r="H263" s="6">
        <v>0.2</v>
      </c>
      <c r="I263" s="6">
        <v>7.3</v>
      </c>
      <c r="J263" s="6">
        <v>0.1</v>
      </c>
      <c r="K263" s="5">
        <v>0.3</v>
      </c>
      <c r="L263" s="6">
        <v>7.1</v>
      </c>
      <c r="M263" s="6">
        <v>78.3</v>
      </c>
      <c r="N263" s="6">
        <v>22</v>
      </c>
      <c r="O263" s="6">
        <v>0.9</v>
      </c>
    </row>
    <row r="264" spans="1:15" ht="20.100000000000001" customHeight="1">
      <c r="A264" s="6" t="s">
        <v>124</v>
      </c>
      <c r="B264" s="92" t="s">
        <v>125</v>
      </c>
      <c r="C264" s="6" t="s">
        <v>166</v>
      </c>
      <c r="D264" s="42">
        <v>14.8</v>
      </c>
      <c r="E264" s="6">
        <v>14.6</v>
      </c>
      <c r="F264" s="6">
        <v>20.2</v>
      </c>
      <c r="G264" s="6">
        <v>393.6</v>
      </c>
      <c r="H264" s="6">
        <v>0.5</v>
      </c>
      <c r="I264" s="6">
        <v>11.2</v>
      </c>
      <c r="J264" s="6">
        <v>0</v>
      </c>
      <c r="K264" s="6">
        <v>2.2000000000000002</v>
      </c>
      <c r="L264" s="6">
        <v>23.3</v>
      </c>
      <c r="M264" s="6">
        <v>173.1</v>
      </c>
      <c r="N264" s="6">
        <v>43.8</v>
      </c>
      <c r="O264" s="6">
        <v>2.4</v>
      </c>
    </row>
    <row r="265" spans="1:15" ht="20.100000000000001" customHeight="1">
      <c r="A265" s="6" t="s">
        <v>81</v>
      </c>
      <c r="B265" s="92" t="s">
        <v>122</v>
      </c>
      <c r="C265" s="5" t="s">
        <v>35</v>
      </c>
      <c r="D265" s="42">
        <v>3.6</v>
      </c>
      <c r="E265" s="6">
        <v>4.8</v>
      </c>
      <c r="F265" s="6">
        <v>37.1</v>
      </c>
      <c r="G265" s="6">
        <v>183.8</v>
      </c>
      <c r="H265" s="6">
        <v>0</v>
      </c>
      <c r="I265" s="6">
        <v>0</v>
      </c>
      <c r="J265" s="6">
        <v>4.5</v>
      </c>
      <c r="K265" s="6">
        <v>1.3</v>
      </c>
      <c r="L265" s="6">
        <v>38.9</v>
      </c>
      <c r="M265" s="6">
        <v>172</v>
      </c>
      <c r="N265" s="6">
        <v>17.399999999999999</v>
      </c>
      <c r="O265" s="6">
        <v>0.3</v>
      </c>
    </row>
    <row r="266" spans="1:15" ht="20.100000000000001" customHeight="1">
      <c r="A266" s="6" t="s">
        <v>96</v>
      </c>
      <c r="B266" s="92" t="s">
        <v>47</v>
      </c>
      <c r="C266" s="6">
        <v>200</v>
      </c>
      <c r="D266" s="42">
        <v>0</v>
      </c>
      <c r="E266" s="6">
        <v>0</v>
      </c>
      <c r="F266" s="6">
        <v>15</v>
      </c>
      <c r="G266" s="6">
        <v>60</v>
      </c>
      <c r="H266" s="6">
        <v>0</v>
      </c>
      <c r="I266" s="6">
        <v>0</v>
      </c>
      <c r="J266" s="6">
        <v>0</v>
      </c>
      <c r="K266" s="5">
        <v>0</v>
      </c>
      <c r="L266" s="6">
        <v>5</v>
      </c>
      <c r="M266" s="6">
        <v>8</v>
      </c>
      <c r="N266" s="6">
        <v>4</v>
      </c>
      <c r="O266" s="6">
        <v>1</v>
      </c>
    </row>
    <row r="267" spans="1:15" ht="20.100000000000001" customHeight="1">
      <c r="A267" s="5" t="s">
        <v>32</v>
      </c>
      <c r="B267" s="92" t="s">
        <v>40</v>
      </c>
      <c r="C267" s="6">
        <v>40</v>
      </c>
      <c r="D267" s="42">
        <v>2.6</v>
      </c>
      <c r="E267" s="6">
        <v>0.5</v>
      </c>
      <c r="F267" s="6">
        <v>15.8</v>
      </c>
      <c r="G267" s="6">
        <v>78.239999999999995</v>
      </c>
      <c r="H267" s="6">
        <v>0.1</v>
      </c>
      <c r="I267" s="5">
        <v>0</v>
      </c>
      <c r="J267" s="5">
        <v>0</v>
      </c>
      <c r="K267" s="5">
        <v>1.6</v>
      </c>
      <c r="L267" s="6">
        <v>11.6</v>
      </c>
      <c r="M267" s="6">
        <v>13.4</v>
      </c>
      <c r="N267" s="6">
        <v>55.8</v>
      </c>
      <c r="O267" s="6">
        <v>3.2</v>
      </c>
    </row>
    <row r="268" spans="1:15" ht="20.100000000000001" customHeight="1">
      <c r="A268" s="161" t="s">
        <v>27</v>
      </c>
      <c r="B268" s="161"/>
      <c r="C268" s="161"/>
      <c r="D268" s="42">
        <f>SUM(D263:D267)</f>
        <v>26.17</v>
      </c>
      <c r="E268" s="42">
        <f t="shared" ref="E268:O268" si="43">SUM(E263:E267)</f>
        <v>24.5</v>
      </c>
      <c r="F268" s="42">
        <f t="shared" si="43"/>
        <v>101.10000000000001</v>
      </c>
      <c r="G268" s="42">
        <f t="shared" si="43"/>
        <v>730.04</v>
      </c>
      <c r="H268" s="42">
        <f t="shared" si="43"/>
        <v>0.79999999999999993</v>
      </c>
      <c r="I268" s="42">
        <f t="shared" si="43"/>
        <v>18.5</v>
      </c>
      <c r="J268" s="42">
        <f t="shared" si="43"/>
        <v>4.5999999999999996</v>
      </c>
      <c r="K268" s="42">
        <f t="shared" si="43"/>
        <v>5.4</v>
      </c>
      <c r="L268" s="42">
        <f t="shared" si="43"/>
        <v>85.899999999999991</v>
      </c>
      <c r="M268" s="42">
        <f t="shared" si="43"/>
        <v>444.79999999999995</v>
      </c>
      <c r="N268" s="42">
        <f t="shared" si="43"/>
        <v>143</v>
      </c>
      <c r="O268" s="42">
        <f t="shared" si="43"/>
        <v>7.8</v>
      </c>
    </row>
    <row r="269" spans="1:15" ht="20.100000000000001" customHeight="1">
      <c r="A269" s="163" t="s">
        <v>58</v>
      </c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</row>
    <row r="270" spans="1:15" ht="20.100000000000001" customHeight="1">
      <c r="A270" s="6" t="s">
        <v>162</v>
      </c>
      <c r="B270" s="90" t="s">
        <v>163</v>
      </c>
      <c r="C270" s="5">
        <v>200</v>
      </c>
      <c r="D270" s="42">
        <v>0.2</v>
      </c>
      <c r="E270" s="6">
        <v>0</v>
      </c>
      <c r="F270" s="6">
        <v>25.7</v>
      </c>
      <c r="G270" s="6">
        <v>105</v>
      </c>
      <c r="H270" s="6">
        <v>0.01</v>
      </c>
      <c r="I270" s="6">
        <v>13</v>
      </c>
      <c r="J270" s="6">
        <v>0</v>
      </c>
      <c r="K270" s="5">
        <v>0.1</v>
      </c>
      <c r="L270" s="6">
        <v>8</v>
      </c>
      <c r="M270" s="6">
        <v>3</v>
      </c>
      <c r="N270" s="6">
        <v>5</v>
      </c>
      <c r="O270" s="6">
        <v>0</v>
      </c>
    </row>
    <row r="271" spans="1:15" ht="20.100000000000001" customHeight="1">
      <c r="A271" s="6" t="s">
        <v>77</v>
      </c>
      <c r="B271" s="92" t="s">
        <v>127</v>
      </c>
      <c r="C271" s="6">
        <v>40</v>
      </c>
      <c r="D271" s="42">
        <v>1.3</v>
      </c>
      <c r="E271" s="6">
        <v>4.5999999999999996</v>
      </c>
      <c r="F271" s="6">
        <v>21.6</v>
      </c>
      <c r="G271" s="6">
        <v>132.36000000000001</v>
      </c>
      <c r="H271" s="5">
        <v>0.09</v>
      </c>
      <c r="I271" s="5">
        <v>0</v>
      </c>
      <c r="J271" s="5">
        <v>0.04</v>
      </c>
      <c r="K271" s="5">
        <v>0.8</v>
      </c>
      <c r="L271" s="5">
        <v>12.6</v>
      </c>
      <c r="M271" s="5">
        <v>44.8</v>
      </c>
      <c r="N271" s="5">
        <v>7.7</v>
      </c>
      <c r="O271" s="5">
        <v>0.56000000000000005</v>
      </c>
    </row>
    <row r="272" spans="1:15" ht="20.100000000000001" customHeight="1">
      <c r="A272" s="45" t="s">
        <v>60</v>
      </c>
      <c r="B272" s="46"/>
      <c r="C272" s="47"/>
      <c r="D272" s="42">
        <f>D271+D270</f>
        <v>1.5</v>
      </c>
      <c r="E272" s="42">
        <f t="shared" ref="E272:O272" si="44">E271+E270</f>
        <v>4.5999999999999996</v>
      </c>
      <c r="F272" s="42">
        <f t="shared" si="44"/>
        <v>47.3</v>
      </c>
      <c r="G272" s="42">
        <f t="shared" si="44"/>
        <v>237.36</v>
      </c>
      <c r="H272" s="42">
        <f t="shared" si="44"/>
        <v>9.9999999999999992E-2</v>
      </c>
      <c r="I272" s="42">
        <f t="shared" si="44"/>
        <v>13</v>
      </c>
      <c r="J272" s="42">
        <f t="shared" si="44"/>
        <v>0.04</v>
      </c>
      <c r="K272" s="42">
        <f t="shared" si="44"/>
        <v>0.9</v>
      </c>
      <c r="L272" s="42">
        <f t="shared" si="44"/>
        <v>20.6</v>
      </c>
      <c r="M272" s="42">
        <f t="shared" si="44"/>
        <v>47.8</v>
      </c>
      <c r="N272" s="42">
        <f t="shared" si="44"/>
        <v>12.7</v>
      </c>
      <c r="O272" s="42">
        <f t="shared" si="44"/>
        <v>0.56000000000000005</v>
      </c>
    </row>
    <row r="273" spans="1:15" ht="20.100000000000001" customHeight="1">
      <c r="A273" s="45" t="s">
        <v>59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7"/>
    </row>
    <row r="274" spans="1:15" ht="20.100000000000001" customHeight="1">
      <c r="A274" s="6" t="s">
        <v>153</v>
      </c>
      <c r="B274" s="90" t="s">
        <v>154</v>
      </c>
      <c r="C274" s="6" t="s">
        <v>166</v>
      </c>
      <c r="D274" s="37">
        <v>5.25</v>
      </c>
      <c r="E274" s="33">
        <v>12.875</v>
      </c>
      <c r="F274" s="33">
        <v>0.25</v>
      </c>
      <c r="G274" s="33">
        <v>167.875</v>
      </c>
      <c r="H274" s="33">
        <v>0.25</v>
      </c>
      <c r="I274" s="33">
        <v>0</v>
      </c>
      <c r="J274" s="33">
        <v>0</v>
      </c>
      <c r="K274" s="33">
        <v>0.5</v>
      </c>
      <c r="L274" s="33">
        <v>45</v>
      </c>
      <c r="M274" s="33">
        <v>202.5</v>
      </c>
      <c r="N274" s="33">
        <v>25</v>
      </c>
      <c r="O274" s="33">
        <v>2.5</v>
      </c>
    </row>
    <row r="275" spans="1:15" s="2" customFormat="1" ht="20.100000000000001" customHeight="1">
      <c r="A275" s="6" t="s">
        <v>87</v>
      </c>
      <c r="B275" s="90" t="s">
        <v>119</v>
      </c>
      <c r="C275" s="5" t="s">
        <v>35</v>
      </c>
      <c r="D275" s="42">
        <v>5.6</v>
      </c>
      <c r="E275" s="6">
        <v>4.8</v>
      </c>
      <c r="F275" s="6">
        <v>36</v>
      </c>
      <c r="G275" s="6">
        <v>209.61</v>
      </c>
      <c r="H275" s="6">
        <v>0.1</v>
      </c>
      <c r="I275" s="6">
        <v>14.7</v>
      </c>
      <c r="J275" s="5">
        <v>0.3</v>
      </c>
      <c r="K275" s="6">
        <v>6</v>
      </c>
      <c r="L275" s="6">
        <v>44</v>
      </c>
      <c r="M275" s="6">
        <v>216</v>
      </c>
      <c r="N275" s="6">
        <v>46.7</v>
      </c>
      <c r="O275" s="6">
        <v>2.7</v>
      </c>
    </row>
    <row r="276" spans="1:15" ht="20.100000000000001" customHeight="1">
      <c r="A276" s="6" t="s">
        <v>79</v>
      </c>
      <c r="B276" s="90" t="s">
        <v>43</v>
      </c>
      <c r="C276" s="5" t="s">
        <v>37</v>
      </c>
      <c r="D276" s="42">
        <v>0.3</v>
      </c>
      <c r="E276" s="6">
        <v>0</v>
      </c>
      <c r="F276" s="6">
        <v>15.2</v>
      </c>
      <c r="G276" s="33">
        <v>61</v>
      </c>
      <c r="H276" s="6">
        <v>0</v>
      </c>
      <c r="I276" s="6">
        <v>3</v>
      </c>
      <c r="J276" s="6">
        <v>0</v>
      </c>
      <c r="K276" s="5">
        <v>0</v>
      </c>
      <c r="L276" s="6">
        <v>7.4</v>
      </c>
      <c r="M276" s="6">
        <v>9</v>
      </c>
      <c r="N276" s="6">
        <v>5</v>
      </c>
      <c r="O276" s="6">
        <v>0.1</v>
      </c>
    </row>
    <row r="277" spans="1:15" ht="20.100000000000001" customHeight="1">
      <c r="A277" s="5" t="s">
        <v>32</v>
      </c>
      <c r="B277" s="92" t="s">
        <v>73</v>
      </c>
      <c r="C277" s="6">
        <v>100</v>
      </c>
      <c r="D277" s="42">
        <v>0.9</v>
      </c>
      <c r="E277" s="6">
        <v>0.2</v>
      </c>
      <c r="F277" s="6">
        <v>8.1</v>
      </c>
      <c r="G277" s="6">
        <v>43</v>
      </c>
      <c r="H277" s="6">
        <v>0</v>
      </c>
      <c r="I277" s="6">
        <v>60</v>
      </c>
      <c r="J277" s="5">
        <v>0.01</v>
      </c>
      <c r="K277" s="5">
        <v>0.2</v>
      </c>
      <c r="L277" s="6">
        <v>34</v>
      </c>
      <c r="M277" s="6">
        <v>23</v>
      </c>
      <c r="N277" s="6">
        <v>13</v>
      </c>
      <c r="O277" s="5">
        <v>0.3</v>
      </c>
    </row>
    <row r="278" spans="1:15" ht="20.100000000000001" customHeight="1">
      <c r="A278" s="5" t="s">
        <v>32</v>
      </c>
      <c r="B278" s="92" t="s">
        <v>40</v>
      </c>
      <c r="C278" s="6">
        <v>40</v>
      </c>
      <c r="D278" s="42">
        <v>2.6</v>
      </c>
      <c r="E278" s="6">
        <v>0.5</v>
      </c>
      <c r="F278" s="6">
        <v>15.8</v>
      </c>
      <c r="G278" s="6">
        <v>78.239999999999995</v>
      </c>
      <c r="H278" s="6">
        <v>0.1</v>
      </c>
      <c r="I278" s="5">
        <v>0</v>
      </c>
      <c r="J278" s="5">
        <v>0</v>
      </c>
      <c r="K278" s="5">
        <v>1.6</v>
      </c>
      <c r="L278" s="6">
        <v>11.6</v>
      </c>
      <c r="M278" s="6">
        <v>13.4</v>
      </c>
      <c r="N278" s="6">
        <v>55.8</v>
      </c>
      <c r="O278" s="6">
        <v>3.2</v>
      </c>
    </row>
    <row r="279" spans="1:15" ht="20.100000000000001" customHeight="1">
      <c r="A279" s="45" t="s">
        <v>61</v>
      </c>
      <c r="B279" s="46"/>
      <c r="C279" s="47"/>
      <c r="D279" s="42">
        <f>SUM(D274:D278)</f>
        <v>14.65</v>
      </c>
      <c r="E279" s="42">
        <f t="shared" ref="E279:O279" si="45">SUM(E274:E278)</f>
        <v>18.375</v>
      </c>
      <c r="F279" s="42">
        <f t="shared" si="45"/>
        <v>75.350000000000009</v>
      </c>
      <c r="G279" s="42">
        <f t="shared" si="45"/>
        <v>559.72500000000002</v>
      </c>
      <c r="H279" s="42">
        <f t="shared" si="45"/>
        <v>0.44999999999999996</v>
      </c>
      <c r="I279" s="42">
        <f t="shared" si="45"/>
        <v>77.7</v>
      </c>
      <c r="J279" s="42">
        <f t="shared" si="45"/>
        <v>0.31</v>
      </c>
      <c r="K279" s="42">
        <f t="shared" si="45"/>
        <v>8.3000000000000007</v>
      </c>
      <c r="L279" s="42">
        <f t="shared" si="45"/>
        <v>142</v>
      </c>
      <c r="M279" s="42">
        <f t="shared" si="45"/>
        <v>463.9</v>
      </c>
      <c r="N279" s="42">
        <f t="shared" si="45"/>
        <v>145.5</v>
      </c>
      <c r="O279" s="42">
        <f t="shared" si="45"/>
        <v>8.8000000000000007</v>
      </c>
    </row>
    <row r="280" spans="1:15" ht="20.100000000000001" customHeight="1">
      <c r="A280" s="45" t="s">
        <v>62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7"/>
    </row>
    <row r="281" spans="1:15" ht="20.100000000000001" customHeight="1">
      <c r="A281" s="5" t="s">
        <v>32</v>
      </c>
      <c r="B281" s="92" t="s">
        <v>120</v>
      </c>
      <c r="C281" s="6">
        <v>30</v>
      </c>
      <c r="D281" s="42">
        <v>1.1299999999999999</v>
      </c>
      <c r="E281" s="6">
        <v>1.47</v>
      </c>
      <c r="F281" s="6">
        <v>11.16</v>
      </c>
      <c r="G281" s="6">
        <v>62.5</v>
      </c>
      <c r="H281" s="6">
        <v>0</v>
      </c>
      <c r="I281" s="6">
        <v>45</v>
      </c>
      <c r="J281" s="6">
        <v>0</v>
      </c>
      <c r="K281" s="5">
        <v>0.2</v>
      </c>
      <c r="L281" s="6">
        <v>0.53</v>
      </c>
      <c r="M281" s="6">
        <v>4.3</v>
      </c>
      <c r="N281" s="6">
        <v>13.5</v>
      </c>
      <c r="O281" s="6">
        <v>0.2</v>
      </c>
    </row>
    <row r="282" spans="1:15" ht="20.100000000000001" customHeight="1">
      <c r="A282" s="6" t="s">
        <v>101</v>
      </c>
      <c r="B282" s="90" t="s">
        <v>50</v>
      </c>
      <c r="C282" s="5" t="s">
        <v>31</v>
      </c>
      <c r="D282" s="42">
        <v>1.5</v>
      </c>
      <c r="E282" s="6">
        <v>1.7</v>
      </c>
      <c r="F282" s="6">
        <v>17.399999999999999</v>
      </c>
      <c r="G282" s="6">
        <v>91.2</v>
      </c>
      <c r="H282" s="5">
        <v>0</v>
      </c>
      <c r="I282" s="5">
        <v>0.2</v>
      </c>
      <c r="J282" s="5">
        <v>0</v>
      </c>
      <c r="K282" s="5">
        <v>0</v>
      </c>
      <c r="L282" s="5">
        <v>56.2</v>
      </c>
      <c r="M282" s="5">
        <v>38.700000000000003</v>
      </c>
      <c r="N282" s="5">
        <v>9.1999999999999993</v>
      </c>
      <c r="O282" s="5">
        <v>0.5</v>
      </c>
    </row>
    <row r="283" spans="1:15" ht="20.100000000000001" customHeight="1">
      <c r="A283" s="162" t="s">
        <v>63</v>
      </c>
      <c r="B283" s="162"/>
      <c r="C283" s="162"/>
      <c r="D283" s="42">
        <f>D282+D281</f>
        <v>2.63</v>
      </c>
      <c r="E283" s="42">
        <f t="shared" ref="E283:O283" si="46">E282+E281</f>
        <v>3.17</v>
      </c>
      <c r="F283" s="42">
        <f t="shared" si="46"/>
        <v>28.56</v>
      </c>
      <c r="G283" s="42">
        <f t="shared" si="46"/>
        <v>153.69999999999999</v>
      </c>
      <c r="H283" s="42">
        <f t="shared" si="46"/>
        <v>0</v>
      </c>
      <c r="I283" s="42">
        <f t="shared" si="46"/>
        <v>45.2</v>
      </c>
      <c r="J283" s="42">
        <f t="shared" si="46"/>
        <v>0</v>
      </c>
      <c r="K283" s="42">
        <f t="shared" si="46"/>
        <v>0.2</v>
      </c>
      <c r="L283" s="42">
        <f t="shared" si="46"/>
        <v>56.730000000000004</v>
      </c>
      <c r="M283" s="42">
        <f t="shared" si="46"/>
        <v>43</v>
      </c>
      <c r="N283" s="42">
        <f t="shared" si="46"/>
        <v>22.7</v>
      </c>
      <c r="O283" s="42">
        <f t="shared" si="46"/>
        <v>0.7</v>
      </c>
    </row>
    <row r="284" spans="1:15" ht="19.5" customHeight="1">
      <c r="A284" s="162" t="s">
        <v>28</v>
      </c>
      <c r="B284" s="162"/>
      <c r="C284" s="162"/>
      <c r="D284" s="42">
        <f t="shared" ref="D284:O284" si="47">D283+D279+D272+D267+D261</f>
        <v>31.64</v>
      </c>
      <c r="E284" s="42">
        <f t="shared" si="47"/>
        <v>33.045000000000002</v>
      </c>
      <c r="F284" s="42">
        <f t="shared" si="47"/>
        <v>239.51000000000002</v>
      </c>
      <c r="G284" s="42">
        <f t="shared" si="47"/>
        <v>1418.165</v>
      </c>
      <c r="H284" s="42">
        <f t="shared" si="47"/>
        <v>1.72</v>
      </c>
      <c r="I284" s="42">
        <f t="shared" si="47"/>
        <v>137.01000000000002</v>
      </c>
      <c r="J284" s="42">
        <f t="shared" si="47"/>
        <v>0.38</v>
      </c>
      <c r="K284" s="42">
        <f t="shared" si="47"/>
        <v>11.6</v>
      </c>
      <c r="L284" s="42">
        <f t="shared" si="47"/>
        <v>392.63</v>
      </c>
      <c r="M284" s="42">
        <f t="shared" si="47"/>
        <v>738.59999999999991</v>
      </c>
      <c r="N284" s="42">
        <f t="shared" si="47"/>
        <v>269.29999999999995</v>
      </c>
      <c r="O284" s="42">
        <f t="shared" si="47"/>
        <v>15.360000000000001</v>
      </c>
    </row>
    <row r="285" spans="1:15" ht="33.75" customHeight="1">
      <c r="A285" s="117" t="s">
        <v>0</v>
      </c>
      <c r="B285" s="117"/>
      <c r="C285" s="117"/>
      <c r="D285" s="117"/>
      <c r="E285" s="117"/>
      <c r="F285" s="117"/>
      <c r="G285" s="118" t="s">
        <v>75</v>
      </c>
      <c r="H285" s="118"/>
      <c r="I285" s="118"/>
      <c r="J285" s="118"/>
      <c r="K285" s="118"/>
      <c r="L285" s="118"/>
      <c r="M285" s="118"/>
      <c r="N285" s="118"/>
      <c r="O285" s="118"/>
    </row>
    <row r="286" spans="1:15" ht="69" customHeight="1">
      <c r="A286" s="119" t="s">
        <v>145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1:15" ht="11.1" customHeigh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1.1" customHeight="1">
      <c r="A288" s="10"/>
      <c r="B288" s="11"/>
      <c r="C288" s="9"/>
      <c r="D288" s="107" t="s">
        <v>1</v>
      </c>
      <c r="E288" s="107"/>
      <c r="F288" s="9" t="s">
        <v>30</v>
      </c>
      <c r="G288" s="9"/>
      <c r="H288" s="9"/>
      <c r="I288" s="108" t="s">
        <v>3</v>
      </c>
      <c r="J288" s="108"/>
      <c r="K288" s="9"/>
      <c r="L288" s="9"/>
      <c r="M288" s="9"/>
      <c r="N288" s="9"/>
      <c r="O288" s="9"/>
    </row>
    <row r="289" spans="1:15" ht="11.1" customHeight="1">
      <c r="A289" s="8"/>
      <c r="B289" s="9"/>
      <c r="C289" s="9"/>
      <c r="D289" s="145" t="s">
        <v>4</v>
      </c>
      <c r="E289" s="145"/>
      <c r="F289" s="12">
        <v>2</v>
      </c>
      <c r="G289" s="9"/>
      <c r="H289" s="9"/>
      <c r="I289" s="146" t="s">
        <v>5</v>
      </c>
      <c r="J289" s="146"/>
      <c r="K289" s="13" t="s">
        <v>76</v>
      </c>
      <c r="L289" s="9"/>
      <c r="M289" s="9"/>
      <c r="N289" s="9"/>
      <c r="O289" s="9"/>
    </row>
    <row r="290" spans="1:15" ht="21.95" customHeight="1">
      <c r="A290" s="147" t="s">
        <v>6</v>
      </c>
      <c r="B290" s="111" t="s">
        <v>7</v>
      </c>
      <c r="C290" s="149" t="s">
        <v>8</v>
      </c>
      <c r="D290" s="113" t="s">
        <v>9</v>
      </c>
      <c r="E290" s="114"/>
      <c r="F290" s="115"/>
      <c r="G290" s="151" t="s">
        <v>10</v>
      </c>
      <c r="H290" s="113" t="s">
        <v>11</v>
      </c>
      <c r="I290" s="114"/>
      <c r="J290" s="114"/>
      <c r="K290" s="115"/>
      <c r="L290" s="113" t="s">
        <v>12</v>
      </c>
      <c r="M290" s="114"/>
      <c r="N290" s="114"/>
      <c r="O290" s="115"/>
    </row>
    <row r="291" spans="1:15" ht="31.5" customHeight="1">
      <c r="A291" s="148"/>
      <c r="B291" s="112"/>
      <c r="C291" s="150"/>
      <c r="D291" s="62" t="s">
        <v>13</v>
      </c>
      <c r="E291" s="62" t="s">
        <v>14</v>
      </c>
      <c r="F291" s="62" t="s">
        <v>15</v>
      </c>
      <c r="G291" s="152"/>
      <c r="H291" s="62" t="s">
        <v>16</v>
      </c>
      <c r="I291" s="62" t="s">
        <v>17</v>
      </c>
      <c r="J291" s="62" t="s">
        <v>18</v>
      </c>
      <c r="K291" s="62" t="s">
        <v>19</v>
      </c>
      <c r="L291" s="62" t="s">
        <v>20</v>
      </c>
      <c r="M291" s="62" t="s">
        <v>21</v>
      </c>
      <c r="N291" s="62" t="s">
        <v>22</v>
      </c>
      <c r="O291" s="67" t="s">
        <v>23</v>
      </c>
    </row>
    <row r="292" spans="1:15" ht="20.100000000000001" customHeight="1">
      <c r="A292" s="22">
        <v>1</v>
      </c>
      <c r="B292" s="91">
        <v>2</v>
      </c>
      <c r="C292" s="22">
        <v>3</v>
      </c>
      <c r="D292" s="22">
        <v>4</v>
      </c>
      <c r="E292" s="22">
        <v>5</v>
      </c>
      <c r="F292" s="22">
        <v>6</v>
      </c>
      <c r="G292" s="22">
        <v>7</v>
      </c>
      <c r="H292" s="22">
        <v>8</v>
      </c>
      <c r="I292" s="22">
        <v>9</v>
      </c>
      <c r="J292" s="22">
        <v>10</v>
      </c>
      <c r="K292" s="22">
        <v>11</v>
      </c>
      <c r="L292" s="22">
        <v>12</v>
      </c>
      <c r="M292" s="22">
        <v>13</v>
      </c>
      <c r="N292" s="22">
        <v>14</v>
      </c>
      <c r="O292" s="35">
        <v>15</v>
      </c>
    </row>
    <row r="293" spans="1:15" ht="20.100000000000001" customHeight="1">
      <c r="A293" s="161" t="s">
        <v>24</v>
      </c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</row>
    <row r="294" spans="1:15" ht="20.100000000000001" customHeight="1">
      <c r="A294" s="6" t="s">
        <v>114</v>
      </c>
      <c r="B294" s="99" t="s">
        <v>115</v>
      </c>
      <c r="C294" s="5" t="s">
        <v>113</v>
      </c>
      <c r="D294" s="80">
        <v>29.1</v>
      </c>
      <c r="E294" s="80">
        <v>19.5</v>
      </c>
      <c r="F294" s="80">
        <v>45.8</v>
      </c>
      <c r="G294" s="80">
        <v>476</v>
      </c>
      <c r="H294" s="80">
        <v>0.1</v>
      </c>
      <c r="I294" s="80">
        <v>0.70000000000000018</v>
      </c>
      <c r="J294" s="80">
        <v>0.19999999999999929</v>
      </c>
      <c r="K294" s="80">
        <v>2.1999999999999997</v>
      </c>
      <c r="L294" s="80">
        <v>262</v>
      </c>
      <c r="M294" s="80">
        <v>379.00000000000006</v>
      </c>
      <c r="N294" s="80">
        <v>46</v>
      </c>
      <c r="O294" s="80">
        <v>2.19</v>
      </c>
    </row>
    <row r="295" spans="1:15" ht="20.100000000000001" customHeight="1">
      <c r="A295" s="6" t="s">
        <v>101</v>
      </c>
      <c r="B295" s="90" t="s">
        <v>50</v>
      </c>
      <c r="C295" s="5" t="s">
        <v>31</v>
      </c>
      <c r="D295" s="42">
        <v>1.5</v>
      </c>
      <c r="E295" s="6">
        <v>1.7</v>
      </c>
      <c r="F295" s="6">
        <v>17.399999999999999</v>
      </c>
      <c r="G295" s="6">
        <v>91.2</v>
      </c>
      <c r="H295" s="5">
        <v>0</v>
      </c>
      <c r="I295" s="5">
        <v>0.2</v>
      </c>
      <c r="J295" s="5">
        <v>0</v>
      </c>
      <c r="K295" s="5">
        <v>0</v>
      </c>
      <c r="L295" s="5">
        <v>56.2</v>
      </c>
      <c r="M295" s="5">
        <v>38.700000000000003</v>
      </c>
      <c r="N295" s="5">
        <v>9.1999999999999993</v>
      </c>
      <c r="O295" s="5">
        <v>0.5</v>
      </c>
    </row>
    <row r="296" spans="1:15" ht="20.100000000000001" customHeight="1">
      <c r="A296" s="5" t="s">
        <v>32</v>
      </c>
      <c r="B296" s="90" t="s">
        <v>52</v>
      </c>
      <c r="C296" s="6">
        <v>40</v>
      </c>
      <c r="D296" s="41">
        <v>3.16</v>
      </c>
      <c r="E296" s="5">
        <v>0.4</v>
      </c>
      <c r="F296" s="5">
        <v>19.3</v>
      </c>
      <c r="G296" s="5">
        <v>94.4</v>
      </c>
      <c r="H296" s="5">
        <v>7.0000000000000007E-2</v>
      </c>
      <c r="I296" s="5">
        <v>0</v>
      </c>
      <c r="J296" s="5">
        <v>0</v>
      </c>
      <c r="K296" s="5">
        <v>0.3</v>
      </c>
      <c r="L296" s="5">
        <v>9.1999999999999993</v>
      </c>
      <c r="M296" s="5">
        <v>34.799999999999997</v>
      </c>
      <c r="N296" s="5">
        <v>13.2</v>
      </c>
      <c r="O296" s="5">
        <v>0.8</v>
      </c>
    </row>
    <row r="297" spans="1:15" ht="20.100000000000001" customHeight="1">
      <c r="A297" s="161" t="s">
        <v>25</v>
      </c>
      <c r="B297" s="161"/>
      <c r="C297" s="161"/>
      <c r="D297" s="7">
        <f t="shared" ref="D297:O297" si="48">SUM(D294:D296)</f>
        <v>33.760000000000005</v>
      </c>
      <c r="E297" s="7">
        <f t="shared" si="48"/>
        <v>21.599999999999998</v>
      </c>
      <c r="F297" s="7">
        <f t="shared" si="48"/>
        <v>82.5</v>
      </c>
      <c r="G297" s="7">
        <f t="shared" si="48"/>
        <v>661.6</v>
      </c>
      <c r="H297" s="7">
        <f t="shared" si="48"/>
        <v>0.17</v>
      </c>
      <c r="I297" s="7">
        <f t="shared" si="48"/>
        <v>0.90000000000000013</v>
      </c>
      <c r="J297" s="7">
        <f t="shared" si="48"/>
        <v>0.19999999999999929</v>
      </c>
      <c r="K297" s="7">
        <f t="shared" si="48"/>
        <v>2.4999999999999996</v>
      </c>
      <c r="L297" s="7">
        <f t="shared" si="48"/>
        <v>327.39999999999998</v>
      </c>
      <c r="M297" s="7">
        <f t="shared" si="48"/>
        <v>452.50000000000006</v>
      </c>
      <c r="N297" s="7">
        <f t="shared" si="48"/>
        <v>68.400000000000006</v>
      </c>
      <c r="O297" s="7">
        <f t="shared" si="48"/>
        <v>3.49</v>
      </c>
    </row>
    <row r="298" spans="1:15" ht="20.100000000000001" customHeight="1">
      <c r="A298" s="161" t="s">
        <v>26</v>
      </c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</row>
    <row r="299" spans="1:15" ht="20.100000000000001" customHeight="1">
      <c r="A299" s="5" t="s">
        <v>84</v>
      </c>
      <c r="B299" s="90" t="s">
        <v>131</v>
      </c>
      <c r="C299" s="5">
        <v>200</v>
      </c>
      <c r="D299" s="5">
        <v>2.9</v>
      </c>
      <c r="E299" s="5">
        <v>2.1</v>
      </c>
      <c r="F299" s="5">
        <v>18</v>
      </c>
      <c r="G299" s="5">
        <v>107.27</v>
      </c>
      <c r="H299" s="7">
        <v>0.03</v>
      </c>
      <c r="I299" s="7">
        <v>5.4</v>
      </c>
      <c r="J299" s="79">
        <v>0</v>
      </c>
      <c r="K299" s="7">
        <v>2.6</v>
      </c>
      <c r="L299" s="7">
        <v>10.99</v>
      </c>
      <c r="M299" s="7">
        <v>23.03</v>
      </c>
      <c r="N299" s="7">
        <v>7.4</v>
      </c>
      <c r="O299" s="7">
        <v>0.3</v>
      </c>
    </row>
    <row r="300" spans="1:15" ht="20.100000000000001" customHeight="1">
      <c r="A300" s="6" t="s">
        <v>128</v>
      </c>
      <c r="B300" s="90" t="s">
        <v>117</v>
      </c>
      <c r="C300" s="5" t="s">
        <v>166</v>
      </c>
      <c r="D300" s="42">
        <v>17.5</v>
      </c>
      <c r="E300" s="6">
        <v>12.4</v>
      </c>
      <c r="F300" s="6">
        <v>27</v>
      </c>
      <c r="G300" s="6">
        <v>194</v>
      </c>
      <c r="H300" s="6">
        <v>0.1</v>
      </c>
      <c r="I300" s="6">
        <v>4.5999999999999996</v>
      </c>
      <c r="J300" s="5">
        <v>0.1</v>
      </c>
      <c r="K300" s="5">
        <v>0.2</v>
      </c>
      <c r="L300" s="6">
        <v>24.5</v>
      </c>
      <c r="M300" s="6">
        <v>18.3</v>
      </c>
      <c r="N300" s="6">
        <v>13.3</v>
      </c>
      <c r="O300" s="6">
        <v>0.9</v>
      </c>
    </row>
    <row r="301" spans="1:15" ht="20.100000000000001" customHeight="1">
      <c r="A301" s="6" t="s">
        <v>97</v>
      </c>
      <c r="B301" s="90" t="s">
        <v>42</v>
      </c>
      <c r="C301" s="5" t="s">
        <v>35</v>
      </c>
      <c r="D301" s="42">
        <v>3.4</v>
      </c>
      <c r="E301" s="6">
        <v>8.3000000000000007</v>
      </c>
      <c r="F301" s="6">
        <v>22.4</v>
      </c>
      <c r="G301" s="6">
        <v>150.55000000000001</v>
      </c>
      <c r="H301" s="5">
        <v>0.03</v>
      </c>
      <c r="I301" s="5">
        <v>0</v>
      </c>
      <c r="J301" s="5">
        <v>0.1</v>
      </c>
      <c r="K301" s="5">
        <v>0.4</v>
      </c>
      <c r="L301" s="6">
        <v>4</v>
      </c>
      <c r="M301" s="6">
        <v>73.2</v>
      </c>
      <c r="N301" s="6">
        <v>22.8</v>
      </c>
      <c r="O301" s="6">
        <v>0.7</v>
      </c>
    </row>
    <row r="302" spans="1:15" ht="20.100000000000001" customHeight="1">
      <c r="A302" s="6" t="s">
        <v>95</v>
      </c>
      <c r="B302" s="92" t="s">
        <v>39</v>
      </c>
      <c r="C302" s="5">
        <v>200</v>
      </c>
      <c r="D302" s="42">
        <v>0.6</v>
      </c>
      <c r="E302" s="5">
        <v>0.1</v>
      </c>
      <c r="F302" s="6">
        <v>45.7</v>
      </c>
      <c r="G302" s="6">
        <v>176</v>
      </c>
      <c r="H302" s="5">
        <v>1.1000000000000001</v>
      </c>
      <c r="I302" s="5">
        <v>0</v>
      </c>
      <c r="J302" s="5">
        <v>35.6</v>
      </c>
      <c r="K302" s="5">
        <v>6.5</v>
      </c>
      <c r="L302" s="5">
        <v>151.19999999999999</v>
      </c>
      <c r="M302" s="5">
        <v>327.60000000000002</v>
      </c>
      <c r="N302" s="5">
        <v>25.2</v>
      </c>
      <c r="O302" s="5">
        <v>3.6</v>
      </c>
    </row>
    <row r="303" spans="1:15" ht="20.100000000000001" customHeight="1">
      <c r="A303" s="5" t="s">
        <v>32</v>
      </c>
      <c r="B303" s="92" t="s">
        <v>40</v>
      </c>
      <c r="C303" s="6">
        <v>40</v>
      </c>
      <c r="D303" s="42">
        <v>2.6</v>
      </c>
      <c r="E303" s="6">
        <v>0.5</v>
      </c>
      <c r="F303" s="6">
        <v>15.8</v>
      </c>
      <c r="G303" s="6">
        <v>78.239999999999995</v>
      </c>
      <c r="H303" s="6">
        <v>0.1</v>
      </c>
      <c r="I303" s="5">
        <v>0</v>
      </c>
      <c r="J303" s="5">
        <v>0</v>
      </c>
      <c r="K303" s="5">
        <v>1.6</v>
      </c>
      <c r="L303" s="6">
        <v>11.6</v>
      </c>
      <c r="M303" s="6">
        <v>13.4</v>
      </c>
      <c r="N303" s="6">
        <v>55.8</v>
      </c>
      <c r="O303" s="6">
        <v>3.2</v>
      </c>
    </row>
    <row r="304" spans="1:15" ht="20.100000000000001" customHeight="1">
      <c r="A304" s="161" t="s">
        <v>27</v>
      </c>
      <c r="B304" s="161"/>
      <c r="C304" s="161"/>
      <c r="D304" s="7">
        <f t="shared" ref="D304:O304" si="49">SUM(D299:D303)</f>
        <v>27</v>
      </c>
      <c r="E304" s="7">
        <f t="shared" si="49"/>
        <v>23.400000000000002</v>
      </c>
      <c r="F304" s="7">
        <f t="shared" si="49"/>
        <v>128.9</v>
      </c>
      <c r="G304" s="7">
        <f t="shared" si="49"/>
        <v>706.06</v>
      </c>
      <c r="H304" s="7">
        <f t="shared" si="49"/>
        <v>1.36</v>
      </c>
      <c r="I304" s="7">
        <f t="shared" si="49"/>
        <v>10</v>
      </c>
      <c r="J304" s="7">
        <f t="shared" si="49"/>
        <v>35.800000000000004</v>
      </c>
      <c r="K304" s="7">
        <f t="shared" si="49"/>
        <v>11.299999999999999</v>
      </c>
      <c r="L304" s="7">
        <f t="shared" si="49"/>
        <v>202.29</v>
      </c>
      <c r="M304" s="7">
        <f t="shared" si="49"/>
        <v>455.53</v>
      </c>
      <c r="N304" s="7">
        <f t="shared" si="49"/>
        <v>124.5</v>
      </c>
      <c r="O304" s="7">
        <f t="shared" si="49"/>
        <v>8.6999999999999993</v>
      </c>
    </row>
    <row r="305" spans="1:15" ht="20.100000000000001" customHeight="1">
      <c r="A305" s="161" t="s">
        <v>58</v>
      </c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</row>
    <row r="306" spans="1:15" ht="20.100000000000001" customHeight="1">
      <c r="A306" s="5" t="s">
        <v>32</v>
      </c>
      <c r="B306" s="92" t="s">
        <v>120</v>
      </c>
      <c r="C306" s="6">
        <v>30</v>
      </c>
      <c r="D306" s="42">
        <v>1.1299999999999999</v>
      </c>
      <c r="E306" s="6">
        <v>1.47</v>
      </c>
      <c r="F306" s="6">
        <v>11.16</v>
      </c>
      <c r="G306" s="6">
        <v>62.5</v>
      </c>
      <c r="H306" s="6">
        <v>0</v>
      </c>
      <c r="I306" s="6">
        <v>45</v>
      </c>
      <c r="J306" s="6">
        <v>0</v>
      </c>
      <c r="K306" s="5">
        <v>0.2</v>
      </c>
      <c r="L306" s="6">
        <v>0.53</v>
      </c>
      <c r="M306" s="6">
        <v>4.3</v>
      </c>
      <c r="N306" s="6">
        <v>13.5</v>
      </c>
      <c r="O306" s="6">
        <v>0.2</v>
      </c>
    </row>
    <row r="307" spans="1:15" ht="20.100000000000001" customHeight="1">
      <c r="A307" s="6" t="s">
        <v>96</v>
      </c>
      <c r="B307" s="90" t="s">
        <v>47</v>
      </c>
      <c r="C307" s="6">
        <v>200</v>
      </c>
      <c r="D307" s="42">
        <v>0</v>
      </c>
      <c r="E307" s="6">
        <v>0</v>
      </c>
      <c r="F307" s="6">
        <v>15</v>
      </c>
      <c r="G307" s="6">
        <v>60</v>
      </c>
      <c r="H307" s="6">
        <v>0</v>
      </c>
      <c r="I307" s="6">
        <v>0</v>
      </c>
      <c r="J307" s="6">
        <v>0</v>
      </c>
      <c r="K307" s="5">
        <v>0</v>
      </c>
      <c r="L307" s="6">
        <v>5</v>
      </c>
      <c r="M307" s="6">
        <v>8</v>
      </c>
      <c r="N307" s="6">
        <v>4</v>
      </c>
      <c r="O307" s="6">
        <v>1</v>
      </c>
    </row>
    <row r="308" spans="1:15" ht="20.100000000000001" customHeight="1">
      <c r="A308" s="161" t="s">
        <v>60</v>
      </c>
      <c r="B308" s="161"/>
      <c r="C308" s="161"/>
      <c r="D308" s="42">
        <f t="shared" ref="D308:O308" si="50">D307+D317</f>
        <v>3.6</v>
      </c>
      <c r="E308" s="42">
        <f t="shared" si="50"/>
        <v>3</v>
      </c>
      <c r="F308" s="42">
        <f t="shared" si="50"/>
        <v>42.2</v>
      </c>
      <c r="G308" s="42">
        <f t="shared" si="50"/>
        <v>212</v>
      </c>
      <c r="H308" s="42">
        <f t="shared" si="50"/>
        <v>7.0000000000000007E-2</v>
      </c>
      <c r="I308" s="42">
        <f t="shared" si="50"/>
        <v>0</v>
      </c>
      <c r="J308" s="42">
        <f t="shared" si="50"/>
        <v>0.02</v>
      </c>
      <c r="K308" s="42">
        <f t="shared" si="50"/>
        <v>0.5</v>
      </c>
      <c r="L308" s="42">
        <f t="shared" si="50"/>
        <v>14</v>
      </c>
      <c r="M308" s="42">
        <f t="shared" si="50"/>
        <v>13.5</v>
      </c>
      <c r="N308" s="42">
        <f t="shared" si="50"/>
        <v>36</v>
      </c>
      <c r="O308" s="42">
        <f t="shared" si="50"/>
        <v>1.4</v>
      </c>
    </row>
    <row r="309" spans="1:15" ht="20.100000000000001" customHeight="1">
      <c r="A309" s="45" t="s">
        <v>59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7"/>
    </row>
    <row r="310" spans="1:15" ht="20.100000000000001" customHeight="1">
      <c r="A310" s="6" t="s">
        <v>100</v>
      </c>
      <c r="B310" s="90" t="s">
        <v>66</v>
      </c>
      <c r="C310" s="5" t="s">
        <v>167</v>
      </c>
      <c r="D310" s="42">
        <v>13.1</v>
      </c>
      <c r="E310" s="6">
        <v>16.5</v>
      </c>
      <c r="F310" s="6">
        <v>3.6</v>
      </c>
      <c r="G310" s="6">
        <v>215</v>
      </c>
      <c r="H310" s="6">
        <v>0</v>
      </c>
      <c r="I310" s="6">
        <v>3.3</v>
      </c>
      <c r="J310" s="6">
        <v>0</v>
      </c>
      <c r="K310" s="6">
        <v>4</v>
      </c>
      <c r="L310" s="6">
        <v>9.6</v>
      </c>
      <c r="M310" s="6">
        <v>21.5</v>
      </c>
      <c r="N310" s="6">
        <v>6</v>
      </c>
      <c r="O310" s="6">
        <v>0.4</v>
      </c>
    </row>
    <row r="311" spans="1:15" ht="20.100000000000001" customHeight="1">
      <c r="A311" s="6" t="s">
        <v>81</v>
      </c>
      <c r="B311" s="90" t="s">
        <v>122</v>
      </c>
      <c r="C311" s="5" t="s">
        <v>35</v>
      </c>
      <c r="D311" s="42">
        <v>3.6</v>
      </c>
      <c r="E311" s="6">
        <v>4.8</v>
      </c>
      <c r="F311" s="6">
        <v>37.1</v>
      </c>
      <c r="G311" s="6">
        <v>183.8</v>
      </c>
      <c r="H311" s="6">
        <v>0</v>
      </c>
      <c r="I311" s="6">
        <v>0</v>
      </c>
      <c r="J311" s="6">
        <v>4.5</v>
      </c>
      <c r="K311" s="6">
        <v>1.3</v>
      </c>
      <c r="L311" s="6">
        <v>38.9</v>
      </c>
      <c r="M311" s="6">
        <v>172</v>
      </c>
      <c r="N311" s="6">
        <v>17.399999999999999</v>
      </c>
      <c r="O311" s="6">
        <v>0.3</v>
      </c>
    </row>
    <row r="312" spans="1:15" ht="20.100000000000001" customHeight="1">
      <c r="A312" s="6" t="s">
        <v>79</v>
      </c>
      <c r="B312" s="92" t="s">
        <v>43</v>
      </c>
      <c r="C312" s="5" t="s">
        <v>37</v>
      </c>
      <c r="D312" s="42">
        <v>0.3</v>
      </c>
      <c r="E312" s="6">
        <v>0</v>
      </c>
      <c r="F312" s="6">
        <v>15.2</v>
      </c>
      <c r="G312" s="33">
        <v>61</v>
      </c>
      <c r="H312" s="6">
        <v>0</v>
      </c>
      <c r="I312" s="6">
        <v>3</v>
      </c>
      <c r="J312" s="6">
        <v>0</v>
      </c>
      <c r="K312" s="5">
        <v>0</v>
      </c>
      <c r="L312" s="6">
        <v>7.4</v>
      </c>
      <c r="M312" s="6">
        <v>9</v>
      </c>
      <c r="N312" s="6">
        <v>5</v>
      </c>
      <c r="O312" s="6">
        <v>0.1</v>
      </c>
    </row>
    <row r="313" spans="1:15" ht="20.100000000000001" customHeight="1">
      <c r="A313" s="5" t="s">
        <v>32</v>
      </c>
      <c r="B313" s="92" t="s">
        <v>73</v>
      </c>
      <c r="C313" s="6">
        <v>100</v>
      </c>
      <c r="D313" s="41">
        <v>0.4</v>
      </c>
      <c r="E313" s="5">
        <v>0.4</v>
      </c>
      <c r="F313" s="5">
        <v>9.8000000000000007</v>
      </c>
      <c r="G313" s="5">
        <v>47</v>
      </c>
      <c r="H313" s="6">
        <v>0</v>
      </c>
      <c r="I313" s="5">
        <v>10</v>
      </c>
      <c r="J313" s="5">
        <v>0</v>
      </c>
      <c r="K313" s="5">
        <v>0.6</v>
      </c>
      <c r="L313" s="5">
        <v>16</v>
      </c>
      <c r="M313" s="5">
        <v>11</v>
      </c>
      <c r="N313" s="5">
        <v>8</v>
      </c>
      <c r="O313" s="5">
        <v>2.2000000000000002</v>
      </c>
    </row>
    <row r="314" spans="1:15" ht="20.100000000000001" customHeight="1">
      <c r="A314" s="5" t="s">
        <v>32</v>
      </c>
      <c r="B314" s="92" t="s">
        <v>40</v>
      </c>
      <c r="C314" s="6">
        <v>40</v>
      </c>
      <c r="D314" s="42">
        <v>2.6</v>
      </c>
      <c r="E314" s="6">
        <v>0.5</v>
      </c>
      <c r="F314" s="6">
        <v>15.8</v>
      </c>
      <c r="G314" s="6">
        <v>78.239999999999995</v>
      </c>
      <c r="H314" s="6">
        <v>0.1</v>
      </c>
      <c r="I314" s="5">
        <v>0</v>
      </c>
      <c r="J314" s="5">
        <v>0</v>
      </c>
      <c r="K314" s="5">
        <v>1.6</v>
      </c>
      <c r="L314" s="6">
        <v>11.6</v>
      </c>
      <c r="M314" s="6">
        <v>13.4</v>
      </c>
      <c r="N314" s="6">
        <v>55.8</v>
      </c>
      <c r="O314" s="6">
        <v>3.2</v>
      </c>
    </row>
    <row r="315" spans="1:15" ht="20.100000000000001" customHeight="1">
      <c r="A315" s="45" t="s">
        <v>61</v>
      </c>
      <c r="B315" s="46"/>
      <c r="C315" s="47"/>
      <c r="D315" s="42">
        <f>SUM(D310:D314)</f>
        <v>20</v>
      </c>
      <c r="E315" s="42">
        <f t="shared" ref="E315:O315" si="51">SUM(E310:E314)</f>
        <v>22.2</v>
      </c>
      <c r="F315" s="42">
        <f t="shared" si="51"/>
        <v>81.5</v>
      </c>
      <c r="G315" s="42">
        <f t="shared" si="51"/>
        <v>585.04</v>
      </c>
      <c r="H315" s="42">
        <f t="shared" si="51"/>
        <v>0.1</v>
      </c>
      <c r="I315" s="42">
        <f t="shared" si="51"/>
        <v>16.3</v>
      </c>
      <c r="J315" s="42">
        <f t="shared" si="51"/>
        <v>4.5</v>
      </c>
      <c r="K315" s="42">
        <f t="shared" si="51"/>
        <v>7.5</v>
      </c>
      <c r="L315" s="42">
        <f t="shared" si="51"/>
        <v>83.5</v>
      </c>
      <c r="M315" s="42">
        <f t="shared" si="51"/>
        <v>226.9</v>
      </c>
      <c r="N315" s="42">
        <f t="shared" si="51"/>
        <v>92.199999999999989</v>
      </c>
      <c r="O315" s="42">
        <f t="shared" si="51"/>
        <v>6.2</v>
      </c>
    </row>
    <row r="316" spans="1:15" ht="20.100000000000001" customHeight="1">
      <c r="A316" s="45" t="s">
        <v>62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7"/>
    </row>
    <row r="317" spans="1:15" ht="20.100000000000001" customHeight="1">
      <c r="A317" s="6" t="s">
        <v>147</v>
      </c>
      <c r="B317" s="90" t="s">
        <v>65</v>
      </c>
      <c r="C317" s="5">
        <v>50</v>
      </c>
      <c r="D317" s="42">
        <v>3.6</v>
      </c>
      <c r="E317" s="6">
        <v>3</v>
      </c>
      <c r="F317" s="6">
        <v>27.2</v>
      </c>
      <c r="G317" s="6">
        <v>152</v>
      </c>
      <c r="H317" s="6">
        <v>7.0000000000000007E-2</v>
      </c>
      <c r="I317" s="5">
        <v>0</v>
      </c>
      <c r="J317" s="6">
        <v>0.02</v>
      </c>
      <c r="K317" s="5">
        <v>0.5</v>
      </c>
      <c r="L317" s="6">
        <v>9</v>
      </c>
      <c r="M317" s="6">
        <v>5.5</v>
      </c>
      <c r="N317" s="6">
        <v>32</v>
      </c>
      <c r="O317" s="6">
        <v>0.4</v>
      </c>
    </row>
    <row r="318" spans="1:15" ht="20.100000000000001" customHeight="1">
      <c r="A318" s="6" t="s">
        <v>86</v>
      </c>
      <c r="B318" s="90" t="s">
        <v>135</v>
      </c>
      <c r="C318" s="5">
        <v>200</v>
      </c>
      <c r="D318" s="42">
        <v>6.1</v>
      </c>
      <c r="E318" s="6">
        <v>5.3</v>
      </c>
      <c r="F318" s="6">
        <v>10.1</v>
      </c>
      <c r="G318" s="6">
        <v>113</v>
      </c>
      <c r="H318" s="6">
        <v>0</v>
      </c>
      <c r="I318" s="6">
        <v>1</v>
      </c>
      <c r="J318" s="6">
        <v>0.04</v>
      </c>
      <c r="K318" s="5">
        <v>0</v>
      </c>
      <c r="L318" s="6">
        <v>290</v>
      </c>
      <c r="M318" s="6">
        <v>950</v>
      </c>
      <c r="N318" s="6">
        <v>140</v>
      </c>
      <c r="O318" s="5">
        <v>0</v>
      </c>
    </row>
    <row r="319" spans="1:15" ht="20.100000000000001" customHeight="1">
      <c r="A319" s="162" t="s">
        <v>63</v>
      </c>
      <c r="B319" s="162"/>
      <c r="C319" s="162"/>
      <c r="D319" s="42">
        <f t="shared" ref="D319:O319" si="52">D318+D306</f>
        <v>7.2299999999999995</v>
      </c>
      <c r="E319" s="42">
        <f t="shared" si="52"/>
        <v>6.77</v>
      </c>
      <c r="F319" s="42">
        <f t="shared" si="52"/>
        <v>21.259999999999998</v>
      </c>
      <c r="G319" s="42">
        <f t="shared" si="52"/>
        <v>175.5</v>
      </c>
      <c r="H319" s="42">
        <f t="shared" si="52"/>
        <v>0</v>
      </c>
      <c r="I319" s="42">
        <f t="shared" si="52"/>
        <v>46</v>
      </c>
      <c r="J319" s="42">
        <f t="shared" si="52"/>
        <v>0.04</v>
      </c>
      <c r="K319" s="42">
        <f t="shared" si="52"/>
        <v>0.2</v>
      </c>
      <c r="L319" s="42">
        <f t="shared" si="52"/>
        <v>290.52999999999997</v>
      </c>
      <c r="M319" s="42">
        <f t="shared" si="52"/>
        <v>954.3</v>
      </c>
      <c r="N319" s="42">
        <f t="shared" si="52"/>
        <v>153.5</v>
      </c>
      <c r="O319" s="42">
        <f t="shared" si="52"/>
        <v>0.2</v>
      </c>
    </row>
    <row r="320" spans="1:15" ht="19.5" customHeight="1">
      <c r="A320" s="163" t="s">
        <v>28</v>
      </c>
      <c r="B320" s="163"/>
      <c r="C320" s="163"/>
      <c r="D320" s="44">
        <f t="shared" ref="D320:O320" si="53">D319+D315+D308+D304+D297</f>
        <v>91.59</v>
      </c>
      <c r="E320" s="44">
        <f t="shared" si="53"/>
        <v>76.97</v>
      </c>
      <c r="F320" s="44">
        <f t="shared" si="53"/>
        <v>356.36</v>
      </c>
      <c r="G320" s="44">
        <f t="shared" si="53"/>
        <v>2340.1999999999998</v>
      </c>
      <c r="H320" s="44">
        <f t="shared" si="53"/>
        <v>1.7</v>
      </c>
      <c r="I320" s="44">
        <f t="shared" si="53"/>
        <v>73.2</v>
      </c>
      <c r="J320" s="44">
        <f t="shared" si="53"/>
        <v>40.56</v>
      </c>
      <c r="K320" s="44">
        <f t="shared" si="53"/>
        <v>22</v>
      </c>
      <c r="L320" s="44">
        <f t="shared" si="53"/>
        <v>917.71999999999991</v>
      </c>
      <c r="M320" s="44">
        <f t="shared" si="53"/>
        <v>2102.73</v>
      </c>
      <c r="N320" s="44">
        <f t="shared" si="53"/>
        <v>474.6</v>
      </c>
      <c r="O320" s="44">
        <f t="shared" si="53"/>
        <v>19.990000000000002</v>
      </c>
    </row>
    <row r="321" spans="1:15" ht="33.75" customHeight="1">
      <c r="A321" s="117" t="s">
        <v>0</v>
      </c>
      <c r="B321" s="117"/>
      <c r="C321" s="117"/>
      <c r="D321" s="117"/>
      <c r="E321" s="117"/>
      <c r="F321" s="117"/>
      <c r="G321" s="118" t="s">
        <v>75</v>
      </c>
      <c r="H321" s="118"/>
      <c r="I321" s="118"/>
      <c r="J321" s="118"/>
      <c r="K321" s="118"/>
      <c r="L321" s="118"/>
      <c r="M321" s="118"/>
      <c r="N321" s="118"/>
      <c r="O321" s="118"/>
    </row>
    <row r="322" spans="1:15" ht="69" customHeight="1">
      <c r="A322" s="119" t="s">
        <v>145</v>
      </c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1:15" ht="11.1" customHeigh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1.1" customHeight="1">
      <c r="A324" s="10"/>
      <c r="B324" s="11"/>
      <c r="C324" s="9"/>
      <c r="D324" s="107" t="s">
        <v>1</v>
      </c>
      <c r="E324" s="107"/>
      <c r="F324" s="9" t="s">
        <v>33</v>
      </c>
      <c r="G324" s="9"/>
      <c r="H324" s="9"/>
      <c r="I324" s="108" t="s">
        <v>3</v>
      </c>
      <c r="J324" s="108"/>
      <c r="K324" s="9"/>
      <c r="L324" s="9"/>
      <c r="M324" s="9"/>
      <c r="N324" s="9"/>
      <c r="O324" s="9"/>
    </row>
    <row r="325" spans="1:15" ht="15" customHeight="1">
      <c r="A325" s="8"/>
      <c r="B325" s="9"/>
      <c r="C325" s="9"/>
      <c r="D325" s="145" t="s">
        <v>4</v>
      </c>
      <c r="E325" s="145"/>
      <c r="F325" s="12">
        <v>2</v>
      </c>
      <c r="G325" s="9"/>
      <c r="H325" s="9"/>
      <c r="I325" s="146" t="s">
        <v>5</v>
      </c>
      <c r="J325" s="146"/>
      <c r="K325" s="13" t="s">
        <v>76</v>
      </c>
      <c r="L325" s="9"/>
      <c r="M325" s="9"/>
      <c r="N325" s="9"/>
      <c r="O325" s="9"/>
    </row>
    <row r="326" spans="1:15" ht="27.75" customHeight="1">
      <c r="A326" s="147" t="s">
        <v>6</v>
      </c>
      <c r="B326" s="111" t="s">
        <v>7</v>
      </c>
      <c r="C326" s="149" t="s">
        <v>8</v>
      </c>
      <c r="D326" s="113" t="s">
        <v>9</v>
      </c>
      <c r="E326" s="114"/>
      <c r="F326" s="115"/>
      <c r="G326" s="147" t="s">
        <v>10</v>
      </c>
      <c r="H326" s="113" t="s">
        <v>11</v>
      </c>
      <c r="I326" s="114"/>
      <c r="J326" s="114"/>
      <c r="K326" s="115"/>
      <c r="L326" s="113" t="s">
        <v>12</v>
      </c>
      <c r="M326" s="114"/>
      <c r="N326" s="114"/>
      <c r="O326" s="115"/>
    </row>
    <row r="327" spans="1:15" ht="36" customHeight="1">
      <c r="A327" s="148"/>
      <c r="B327" s="112"/>
      <c r="C327" s="150"/>
      <c r="D327" s="62" t="s">
        <v>13</v>
      </c>
      <c r="E327" s="62" t="s">
        <v>14</v>
      </c>
      <c r="F327" s="62" t="s">
        <v>15</v>
      </c>
      <c r="G327" s="148"/>
      <c r="H327" s="62" t="s">
        <v>16</v>
      </c>
      <c r="I327" s="62" t="s">
        <v>17</v>
      </c>
      <c r="J327" s="62" t="s">
        <v>18</v>
      </c>
      <c r="K327" s="62" t="s">
        <v>19</v>
      </c>
      <c r="L327" s="62" t="s">
        <v>20</v>
      </c>
      <c r="M327" s="62" t="s">
        <v>21</v>
      </c>
      <c r="N327" s="62" t="s">
        <v>22</v>
      </c>
      <c r="O327" s="67" t="s">
        <v>23</v>
      </c>
    </row>
    <row r="328" spans="1:15" ht="20.100000000000001" customHeight="1">
      <c r="A328" s="72">
        <v>1</v>
      </c>
      <c r="B328" s="95">
        <v>2</v>
      </c>
      <c r="C328" s="72">
        <v>3</v>
      </c>
      <c r="D328" s="72">
        <v>4</v>
      </c>
      <c r="E328" s="72">
        <v>5</v>
      </c>
      <c r="F328" s="72">
        <v>6</v>
      </c>
      <c r="G328" s="72">
        <v>7</v>
      </c>
      <c r="H328" s="72">
        <v>8</v>
      </c>
      <c r="I328" s="72">
        <v>9</v>
      </c>
      <c r="J328" s="72">
        <v>10</v>
      </c>
      <c r="K328" s="72">
        <v>11</v>
      </c>
      <c r="L328" s="72">
        <v>12</v>
      </c>
      <c r="M328" s="72">
        <v>13</v>
      </c>
      <c r="N328" s="72">
        <v>14</v>
      </c>
      <c r="O328" s="36">
        <v>15</v>
      </c>
    </row>
    <row r="329" spans="1:15" ht="20.100000000000001" customHeight="1">
      <c r="A329" s="105" t="s">
        <v>24</v>
      </c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4"/>
    </row>
    <row r="330" spans="1:15" ht="20.100000000000001" customHeight="1">
      <c r="A330" s="21" t="s">
        <v>106</v>
      </c>
      <c r="B330" s="98" t="s">
        <v>49</v>
      </c>
      <c r="C330" s="5" t="s">
        <v>35</v>
      </c>
      <c r="D330" s="42">
        <v>6.5</v>
      </c>
      <c r="E330" s="6">
        <v>7.2</v>
      </c>
      <c r="F330" s="6">
        <v>32.799999999999997</v>
      </c>
      <c r="G330" s="6">
        <v>221.56</v>
      </c>
      <c r="H330" s="5">
        <v>1.1000000000000001</v>
      </c>
      <c r="I330" s="5">
        <v>0</v>
      </c>
      <c r="J330" s="5">
        <v>35.6</v>
      </c>
      <c r="K330" s="5">
        <v>6.5</v>
      </c>
      <c r="L330" s="5">
        <v>151.19999999999999</v>
      </c>
      <c r="M330" s="5">
        <v>327.60000000000002</v>
      </c>
      <c r="N330" s="5">
        <v>25.2</v>
      </c>
      <c r="O330" s="5">
        <v>3.6</v>
      </c>
    </row>
    <row r="331" spans="1:15" ht="20.100000000000001" customHeight="1">
      <c r="A331" s="6" t="s">
        <v>96</v>
      </c>
      <c r="B331" s="90" t="s">
        <v>47</v>
      </c>
      <c r="C331" s="6">
        <v>200</v>
      </c>
      <c r="D331" s="42">
        <v>0</v>
      </c>
      <c r="E331" s="6">
        <v>0</v>
      </c>
      <c r="F331" s="6">
        <v>15</v>
      </c>
      <c r="G331" s="6">
        <v>60</v>
      </c>
      <c r="H331" s="6">
        <v>0</v>
      </c>
      <c r="I331" s="6">
        <v>0</v>
      </c>
      <c r="J331" s="6">
        <v>0</v>
      </c>
      <c r="K331" s="5">
        <v>0</v>
      </c>
      <c r="L331" s="6">
        <v>5</v>
      </c>
      <c r="M331" s="6">
        <v>8</v>
      </c>
      <c r="N331" s="6">
        <v>4</v>
      </c>
      <c r="O331" s="6">
        <v>1</v>
      </c>
    </row>
    <row r="332" spans="1:15" ht="20.100000000000001" customHeight="1">
      <c r="A332" s="5" t="s">
        <v>32</v>
      </c>
      <c r="B332" s="90" t="s">
        <v>52</v>
      </c>
      <c r="C332" s="6">
        <v>40</v>
      </c>
      <c r="D332" s="41">
        <v>3.16</v>
      </c>
      <c r="E332" s="5">
        <v>0.4</v>
      </c>
      <c r="F332" s="5">
        <v>19.3</v>
      </c>
      <c r="G332" s="5">
        <v>94.4</v>
      </c>
      <c r="H332" s="5">
        <v>7.0000000000000007E-2</v>
      </c>
      <c r="I332" s="5">
        <v>0</v>
      </c>
      <c r="J332" s="5">
        <v>0</v>
      </c>
      <c r="K332" s="5">
        <v>0.3</v>
      </c>
      <c r="L332" s="5">
        <v>9.1999999999999993</v>
      </c>
      <c r="M332" s="5">
        <v>34.799999999999997</v>
      </c>
      <c r="N332" s="5">
        <v>13.2</v>
      </c>
      <c r="O332" s="5">
        <v>0.8</v>
      </c>
    </row>
    <row r="333" spans="1:15" ht="20.100000000000001" customHeight="1">
      <c r="A333" s="105" t="s">
        <v>25</v>
      </c>
      <c r="B333" s="153"/>
      <c r="C333" s="154"/>
      <c r="D333" s="72">
        <f t="shared" ref="D333:O333" si="54">SUM(D330:D332)</f>
        <v>9.66</v>
      </c>
      <c r="E333" s="72">
        <f t="shared" si="54"/>
        <v>7.6000000000000005</v>
      </c>
      <c r="F333" s="72">
        <f t="shared" si="54"/>
        <v>67.099999999999994</v>
      </c>
      <c r="G333" s="72">
        <f t="shared" si="54"/>
        <v>375.96000000000004</v>
      </c>
      <c r="H333" s="72">
        <f t="shared" si="54"/>
        <v>1.1700000000000002</v>
      </c>
      <c r="I333" s="72">
        <f t="shared" si="54"/>
        <v>0</v>
      </c>
      <c r="J333" s="72">
        <f t="shared" si="54"/>
        <v>35.6</v>
      </c>
      <c r="K333" s="72">
        <f t="shared" si="54"/>
        <v>6.8</v>
      </c>
      <c r="L333" s="72">
        <f t="shared" si="54"/>
        <v>165.39999999999998</v>
      </c>
      <c r="M333" s="72">
        <f t="shared" si="54"/>
        <v>370.40000000000003</v>
      </c>
      <c r="N333" s="72">
        <f t="shared" si="54"/>
        <v>42.4</v>
      </c>
      <c r="O333" s="72">
        <f t="shared" si="54"/>
        <v>5.3999999999999995</v>
      </c>
    </row>
    <row r="334" spans="1:15" ht="20.100000000000001" customHeight="1">
      <c r="A334" s="105" t="s">
        <v>26</v>
      </c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4"/>
    </row>
    <row r="335" spans="1:15" ht="20.100000000000001" customHeight="1">
      <c r="A335" s="5" t="s">
        <v>105</v>
      </c>
      <c r="B335" s="92" t="s">
        <v>44</v>
      </c>
      <c r="C335" s="5" t="s">
        <v>37</v>
      </c>
      <c r="D335" s="5">
        <v>5.3</v>
      </c>
      <c r="E335" s="5">
        <v>4.4000000000000004</v>
      </c>
      <c r="F335" s="5">
        <v>13.6</v>
      </c>
      <c r="G335" s="5">
        <v>114.8</v>
      </c>
      <c r="H335" s="6">
        <v>0</v>
      </c>
      <c r="I335" s="6">
        <v>4.9000000000000004</v>
      </c>
      <c r="J335" s="6">
        <v>15</v>
      </c>
      <c r="K335" s="6">
        <v>2.2000000000000002</v>
      </c>
      <c r="L335" s="6">
        <v>88.1</v>
      </c>
      <c r="M335" s="6">
        <v>90.9</v>
      </c>
      <c r="N335" s="6">
        <v>13.9</v>
      </c>
      <c r="O335" s="6">
        <v>0.8</v>
      </c>
    </row>
    <row r="336" spans="1:15" ht="20.100000000000001" customHeight="1">
      <c r="A336" s="6" t="s">
        <v>139</v>
      </c>
      <c r="B336" s="90" t="s">
        <v>140</v>
      </c>
      <c r="C336" s="6" t="s">
        <v>166</v>
      </c>
      <c r="D336" s="42">
        <v>17.3</v>
      </c>
      <c r="E336" s="6">
        <v>9.1</v>
      </c>
      <c r="F336" s="6">
        <v>17.5</v>
      </c>
      <c r="G336" s="6">
        <v>283</v>
      </c>
      <c r="H336" s="6">
        <v>0.2</v>
      </c>
      <c r="I336" s="6">
        <v>5.5</v>
      </c>
      <c r="J336" s="5">
        <v>0.03</v>
      </c>
      <c r="K336" s="6">
        <v>3.5</v>
      </c>
      <c r="L336" s="6">
        <v>17.5</v>
      </c>
      <c r="M336" s="6">
        <v>175</v>
      </c>
      <c r="N336" s="6">
        <v>27.5</v>
      </c>
      <c r="O336" s="6">
        <v>2.5</v>
      </c>
    </row>
    <row r="337" spans="1:15" ht="20.100000000000001" customHeight="1">
      <c r="A337" s="6" t="s">
        <v>87</v>
      </c>
      <c r="B337" s="90" t="s">
        <v>119</v>
      </c>
      <c r="C337" s="5" t="s">
        <v>35</v>
      </c>
      <c r="D337" s="42">
        <v>5.6</v>
      </c>
      <c r="E337" s="6">
        <v>4.8</v>
      </c>
      <c r="F337" s="6">
        <v>36</v>
      </c>
      <c r="G337" s="6">
        <v>209.61</v>
      </c>
      <c r="H337" s="6">
        <v>0.1</v>
      </c>
      <c r="I337" s="6">
        <v>14.7</v>
      </c>
      <c r="J337" s="5">
        <v>0.3</v>
      </c>
      <c r="K337" s="6">
        <v>6</v>
      </c>
      <c r="L337" s="6">
        <v>44</v>
      </c>
      <c r="M337" s="6">
        <v>216</v>
      </c>
      <c r="N337" s="6">
        <v>46.7</v>
      </c>
      <c r="O337" s="6">
        <v>2.7</v>
      </c>
    </row>
    <row r="338" spans="1:15" ht="20.100000000000001" customHeight="1">
      <c r="A338" s="6" t="s">
        <v>160</v>
      </c>
      <c r="B338" s="92" t="s">
        <v>161</v>
      </c>
      <c r="C338" s="6">
        <v>200</v>
      </c>
      <c r="D338" s="42">
        <v>0.2</v>
      </c>
      <c r="E338" s="6">
        <v>0.2</v>
      </c>
      <c r="F338" s="6">
        <v>27.9</v>
      </c>
      <c r="G338" s="6">
        <v>115</v>
      </c>
      <c r="H338" s="6">
        <v>0</v>
      </c>
      <c r="I338" s="6">
        <v>51.6</v>
      </c>
      <c r="J338" s="5">
        <v>0</v>
      </c>
      <c r="K338" s="6">
        <v>0.1</v>
      </c>
      <c r="L338" s="6">
        <v>7</v>
      </c>
      <c r="M338" s="6">
        <v>4</v>
      </c>
      <c r="N338" s="6">
        <v>4</v>
      </c>
      <c r="O338" s="6">
        <v>1</v>
      </c>
    </row>
    <row r="339" spans="1:15" ht="20.100000000000001" customHeight="1">
      <c r="A339" s="5" t="s">
        <v>32</v>
      </c>
      <c r="B339" s="92" t="s">
        <v>40</v>
      </c>
      <c r="C339" s="6">
        <v>40</v>
      </c>
      <c r="D339" s="42">
        <v>2.6</v>
      </c>
      <c r="E339" s="6">
        <v>0.5</v>
      </c>
      <c r="F339" s="6">
        <v>15.8</v>
      </c>
      <c r="G339" s="6">
        <v>78.239999999999995</v>
      </c>
      <c r="H339" s="6">
        <v>0.1</v>
      </c>
      <c r="I339" s="5">
        <v>0</v>
      </c>
      <c r="J339" s="5">
        <v>0</v>
      </c>
      <c r="K339" s="5">
        <v>1.6</v>
      </c>
      <c r="L339" s="6">
        <v>11.6</v>
      </c>
      <c r="M339" s="6">
        <v>13.4</v>
      </c>
      <c r="N339" s="6">
        <v>55.8</v>
      </c>
      <c r="O339" s="6">
        <v>3.2</v>
      </c>
    </row>
    <row r="340" spans="1:15" ht="20.100000000000001" customHeight="1">
      <c r="A340" s="105" t="s">
        <v>27</v>
      </c>
      <c r="B340" s="153"/>
      <c r="C340" s="154"/>
      <c r="D340" s="72">
        <f>SUM(D335:D339)</f>
        <v>31.000000000000004</v>
      </c>
      <c r="E340" s="72">
        <f t="shared" ref="E340:O340" si="55">SUM(E335:E339)</f>
        <v>19</v>
      </c>
      <c r="F340" s="72">
        <f t="shared" si="55"/>
        <v>110.8</v>
      </c>
      <c r="G340" s="72">
        <f t="shared" si="55"/>
        <v>800.65000000000009</v>
      </c>
      <c r="H340" s="72">
        <f t="shared" si="55"/>
        <v>0.4</v>
      </c>
      <c r="I340" s="72">
        <f t="shared" si="55"/>
        <v>76.7</v>
      </c>
      <c r="J340" s="72">
        <f t="shared" si="55"/>
        <v>15.33</v>
      </c>
      <c r="K340" s="72">
        <f t="shared" si="55"/>
        <v>13.399999999999999</v>
      </c>
      <c r="L340" s="72">
        <f t="shared" si="55"/>
        <v>168.2</v>
      </c>
      <c r="M340" s="72">
        <f t="shared" si="55"/>
        <v>499.29999999999995</v>
      </c>
      <c r="N340" s="72">
        <f t="shared" si="55"/>
        <v>147.89999999999998</v>
      </c>
      <c r="O340" s="72">
        <f t="shared" si="55"/>
        <v>10.199999999999999</v>
      </c>
    </row>
    <row r="341" spans="1:15" ht="20.100000000000001" customHeight="1">
      <c r="A341" s="105" t="s">
        <v>58</v>
      </c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6"/>
    </row>
    <row r="342" spans="1:15" ht="20.100000000000001" customHeight="1">
      <c r="A342" s="6" t="s">
        <v>101</v>
      </c>
      <c r="B342" s="90" t="s">
        <v>50</v>
      </c>
      <c r="C342" s="5" t="s">
        <v>31</v>
      </c>
      <c r="D342" s="42">
        <v>1.5</v>
      </c>
      <c r="E342" s="6">
        <v>1.7</v>
      </c>
      <c r="F342" s="6">
        <v>17.399999999999999</v>
      </c>
      <c r="G342" s="6">
        <v>91.2</v>
      </c>
      <c r="H342" s="5">
        <v>0</v>
      </c>
      <c r="I342" s="5">
        <v>0.2</v>
      </c>
      <c r="J342" s="5">
        <v>0</v>
      </c>
      <c r="K342" s="5">
        <v>0</v>
      </c>
      <c r="L342" s="5">
        <v>56.2</v>
      </c>
      <c r="M342" s="5">
        <v>38.700000000000003</v>
      </c>
      <c r="N342" s="5">
        <v>9.1999999999999993</v>
      </c>
      <c r="O342" s="5">
        <v>0.5</v>
      </c>
    </row>
    <row r="343" spans="1:15" ht="20.100000000000001" customHeight="1">
      <c r="A343" s="6" t="s">
        <v>129</v>
      </c>
      <c r="B343" s="90" t="s">
        <v>130</v>
      </c>
      <c r="C343" s="6">
        <v>30</v>
      </c>
      <c r="D343" s="42">
        <v>4.5</v>
      </c>
      <c r="E343" s="6">
        <v>4.5</v>
      </c>
      <c r="F343" s="6">
        <v>7.4</v>
      </c>
      <c r="G343" s="6">
        <v>88</v>
      </c>
      <c r="H343" s="6">
        <v>0.08</v>
      </c>
      <c r="I343" s="6">
        <v>3</v>
      </c>
      <c r="J343" s="6">
        <v>0.02</v>
      </c>
      <c r="K343" s="5">
        <v>0</v>
      </c>
      <c r="L343" s="6">
        <v>252</v>
      </c>
      <c r="M343" s="6">
        <v>189</v>
      </c>
      <c r="N343" s="6">
        <v>29</v>
      </c>
      <c r="O343" s="6">
        <v>2</v>
      </c>
    </row>
    <row r="344" spans="1:15" ht="20.100000000000001" customHeight="1">
      <c r="A344" s="45" t="s">
        <v>60</v>
      </c>
      <c r="B344" s="46"/>
      <c r="C344" s="47"/>
      <c r="D344" s="42">
        <f>SUM(D342:D343)</f>
        <v>6</v>
      </c>
      <c r="E344" s="42">
        <f t="shared" ref="E344:O344" si="56">SUM(E342:E343)</f>
        <v>6.2</v>
      </c>
      <c r="F344" s="42">
        <f t="shared" si="56"/>
        <v>24.799999999999997</v>
      </c>
      <c r="G344" s="42">
        <f t="shared" si="56"/>
        <v>179.2</v>
      </c>
      <c r="H344" s="42">
        <f t="shared" si="56"/>
        <v>0.08</v>
      </c>
      <c r="I344" s="42">
        <f t="shared" si="56"/>
        <v>3.2</v>
      </c>
      <c r="J344" s="42">
        <f t="shared" si="56"/>
        <v>0.02</v>
      </c>
      <c r="K344" s="42">
        <f t="shared" si="56"/>
        <v>0</v>
      </c>
      <c r="L344" s="42">
        <f t="shared" si="56"/>
        <v>308.2</v>
      </c>
      <c r="M344" s="42">
        <f t="shared" si="56"/>
        <v>227.7</v>
      </c>
      <c r="N344" s="42">
        <f t="shared" si="56"/>
        <v>38.200000000000003</v>
      </c>
      <c r="O344" s="42">
        <f t="shared" si="56"/>
        <v>2.5</v>
      </c>
    </row>
    <row r="345" spans="1:15" ht="20.100000000000001" customHeight="1">
      <c r="A345" s="45" t="s">
        <v>59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7"/>
    </row>
    <row r="346" spans="1:15" ht="20.100000000000001" customHeight="1">
      <c r="A346" s="6" t="s">
        <v>134</v>
      </c>
      <c r="B346" s="90" t="s">
        <v>38</v>
      </c>
      <c r="C346" s="6">
        <v>200</v>
      </c>
      <c r="D346" s="42">
        <v>20.399999999999999</v>
      </c>
      <c r="E346" s="6">
        <v>23</v>
      </c>
      <c r="F346" s="6">
        <v>37.5</v>
      </c>
      <c r="G346" s="6">
        <v>428</v>
      </c>
      <c r="H346" s="6">
        <v>0.06</v>
      </c>
      <c r="I346" s="6">
        <v>9</v>
      </c>
      <c r="J346" s="81">
        <v>0.08</v>
      </c>
      <c r="K346" s="6">
        <v>2.4</v>
      </c>
      <c r="L346" s="6">
        <v>41</v>
      </c>
      <c r="M346" s="6">
        <v>144</v>
      </c>
      <c r="N346" s="6">
        <v>19</v>
      </c>
      <c r="O346" s="6">
        <v>1</v>
      </c>
    </row>
    <row r="347" spans="1:15" ht="20.100000000000001" customHeight="1">
      <c r="A347" s="5" t="s">
        <v>32</v>
      </c>
      <c r="B347" s="92" t="s">
        <v>40</v>
      </c>
      <c r="C347" s="6">
        <v>40</v>
      </c>
      <c r="D347" s="42">
        <v>2.6</v>
      </c>
      <c r="E347" s="6">
        <v>0.5</v>
      </c>
      <c r="F347" s="6">
        <v>15.8</v>
      </c>
      <c r="G347" s="6">
        <v>78.239999999999995</v>
      </c>
      <c r="H347" s="6">
        <v>0.1</v>
      </c>
      <c r="I347" s="5">
        <v>0</v>
      </c>
      <c r="J347" s="5">
        <v>0</v>
      </c>
      <c r="K347" s="5">
        <v>1.6</v>
      </c>
      <c r="L347" s="6">
        <v>11.6</v>
      </c>
      <c r="M347" s="6">
        <v>13.4</v>
      </c>
      <c r="N347" s="6">
        <v>55.8</v>
      </c>
      <c r="O347" s="6">
        <v>3.2</v>
      </c>
    </row>
    <row r="348" spans="1:15" ht="20.100000000000001" customHeight="1">
      <c r="A348" s="5" t="s">
        <v>32</v>
      </c>
      <c r="B348" s="92" t="s">
        <v>73</v>
      </c>
      <c r="C348" s="6">
        <v>100</v>
      </c>
      <c r="D348" s="41">
        <v>0.4</v>
      </c>
      <c r="E348" s="5">
        <v>0.4</v>
      </c>
      <c r="F348" s="5">
        <v>9.8000000000000007</v>
      </c>
      <c r="G348" s="5">
        <v>47</v>
      </c>
      <c r="H348" s="6">
        <v>0</v>
      </c>
      <c r="I348" s="5">
        <v>10</v>
      </c>
      <c r="J348" s="5">
        <v>0</v>
      </c>
      <c r="K348" s="5">
        <v>0.6</v>
      </c>
      <c r="L348" s="5">
        <v>16</v>
      </c>
      <c r="M348" s="5">
        <v>11</v>
      </c>
      <c r="N348" s="5">
        <v>8</v>
      </c>
      <c r="O348" s="5">
        <v>2.2000000000000002</v>
      </c>
    </row>
    <row r="349" spans="1:15" ht="20.100000000000001" customHeight="1">
      <c r="A349" s="6" t="s">
        <v>79</v>
      </c>
      <c r="B349" s="90" t="s">
        <v>43</v>
      </c>
      <c r="C349" s="5" t="s">
        <v>37</v>
      </c>
      <c r="D349" s="42">
        <v>0.3</v>
      </c>
      <c r="E349" s="6">
        <v>0</v>
      </c>
      <c r="F349" s="6">
        <v>15.2</v>
      </c>
      <c r="G349" s="33">
        <v>61</v>
      </c>
      <c r="H349" s="6">
        <v>0</v>
      </c>
      <c r="I349" s="6">
        <v>3</v>
      </c>
      <c r="J349" s="6">
        <v>0</v>
      </c>
      <c r="K349" s="5">
        <v>0</v>
      </c>
      <c r="L349" s="6">
        <v>7.4</v>
      </c>
      <c r="M349" s="6">
        <v>9</v>
      </c>
      <c r="N349" s="6">
        <v>5</v>
      </c>
      <c r="O349" s="6">
        <v>0.1</v>
      </c>
    </row>
    <row r="350" spans="1:15" ht="20.100000000000001" customHeight="1">
      <c r="A350" s="45" t="s">
        <v>61</v>
      </c>
      <c r="B350" s="46"/>
      <c r="C350" s="47"/>
      <c r="D350" s="42">
        <f>SUM(D346:D349)</f>
        <v>23.7</v>
      </c>
      <c r="E350" s="42">
        <f t="shared" ref="E350:O350" si="57">SUM(E346:E349)</f>
        <v>23.9</v>
      </c>
      <c r="F350" s="42">
        <f t="shared" si="57"/>
        <v>78.3</v>
      </c>
      <c r="G350" s="42">
        <f t="shared" si="57"/>
        <v>614.24</v>
      </c>
      <c r="H350" s="42">
        <f t="shared" si="57"/>
        <v>0.16</v>
      </c>
      <c r="I350" s="42">
        <f t="shared" si="57"/>
        <v>22</v>
      </c>
      <c r="J350" s="42">
        <f t="shared" si="57"/>
        <v>0.08</v>
      </c>
      <c r="K350" s="42">
        <f t="shared" si="57"/>
        <v>4.5999999999999996</v>
      </c>
      <c r="L350" s="42">
        <f t="shared" si="57"/>
        <v>76</v>
      </c>
      <c r="M350" s="42">
        <f t="shared" si="57"/>
        <v>177.4</v>
      </c>
      <c r="N350" s="42">
        <f t="shared" si="57"/>
        <v>87.8</v>
      </c>
      <c r="O350" s="42">
        <f t="shared" si="57"/>
        <v>6.5</v>
      </c>
    </row>
    <row r="351" spans="1:15" ht="20.100000000000001" customHeight="1">
      <c r="A351" s="45" t="s">
        <v>62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7"/>
    </row>
    <row r="352" spans="1:15" ht="20.100000000000001" customHeight="1">
      <c r="A352" s="5" t="s">
        <v>110</v>
      </c>
      <c r="B352" s="90" t="s">
        <v>71</v>
      </c>
      <c r="C352" s="6">
        <v>60</v>
      </c>
      <c r="D352" s="42">
        <v>5.6</v>
      </c>
      <c r="E352" s="6">
        <v>3.3</v>
      </c>
      <c r="F352" s="6">
        <v>27.6</v>
      </c>
      <c r="G352" s="6">
        <v>164</v>
      </c>
      <c r="H352" s="6">
        <v>0.08</v>
      </c>
      <c r="I352" s="6">
        <v>0</v>
      </c>
      <c r="J352" s="6">
        <v>0.13</v>
      </c>
      <c r="K352" s="5">
        <v>1.2</v>
      </c>
      <c r="L352" s="6">
        <v>25</v>
      </c>
      <c r="M352" s="6">
        <v>56</v>
      </c>
      <c r="N352" s="6">
        <v>9</v>
      </c>
      <c r="O352" s="6">
        <v>0.5</v>
      </c>
    </row>
    <row r="353" spans="1:15" ht="20.100000000000001" customHeight="1">
      <c r="A353" s="6" t="s">
        <v>86</v>
      </c>
      <c r="B353" s="90" t="s">
        <v>68</v>
      </c>
      <c r="C353" s="5">
        <v>200</v>
      </c>
      <c r="D353" s="42">
        <v>6.1</v>
      </c>
      <c r="E353" s="6">
        <v>0.2</v>
      </c>
      <c r="F353" s="6">
        <v>8</v>
      </c>
      <c r="G353" s="6">
        <v>62</v>
      </c>
      <c r="H353" s="6">
        <v>0.08</v>
      </c>
      <c r="I353" s="6">
        <v>1</v>
      </c>
      <c r="J353" s="6">
        <v>0.04</v>
      </c>
      <c r="K353" s="5">
        <v>0</v>
      </c>
      <c r="L353" s="6">
        <v>290</v>
      </c>
      <c r="M353" s="6">
        <v>950</v>
      </c>
      <c r="N353" s="6">
        <v>140</v>
      </c>
      <c r="O353" s="5">
        <v>0</v>
      </c>
    </row>
    <row r="354" spans="1:15" ht="20.100000000000001" customHeight="1">
      <c r="A354" s="125" t="s">
        <v>63</v>
      </c>
      <c r="B354" s="126"/>
      <c r="C354" s="127"/>
      <c r="D354" s="72">
        <f>D353+D352</f>
        <v>11.7</v>
      </c>
      <c r="E354" s="72">
        <f t="shared" ref="E354:O354" si="58">E353+E352</f>
        <v>3.5</v>
      </c>
      <c r="F354" s="72">
        <f t="shared" si="58"/>
        <v>35.6</v>
      </c>
      <c r="G354" s="72">
        <f t="shared" si="58"/>
        <v>226</v>
      </c>
      <c r="H354" s="72">
        <f t="shared" si="58"/>
        <v>0.16</v>
      </c>
      <c r="I354" s="72">
        <f t="shared" si="58"/>
        <v>1</v>
      </c>
      <c r="J354" s="72">
        <f t="shared" si="58"/>
        <v>0.17</v>
      </c>
      <c r="K354" s="72">
        <f t="shared" si="58"/>
        <v>1.2</v>
      </c>
      <c r="L354" s="72">
        <f t="shared" si="58"/>
        <v>315</v>
      </c>
      <c r="M354" s="72">
        <f t="shared" si="58"/>
        <v>1006</v>
      </c>
      <c r="N354" s="72">
        <f t="shared" si="58"/>
        <v>149</v>
      </c>
      <c r="O354" s="16">
        <f t="shared" si="58"/>
        <v>0.5</v>
      </c>
    </row>
    <row r="355" spans="1:15" ht="20.100000000000001" customHeight="1">
      <c r="A355" s="122" t="s">
        <v>28</v>
      </c>
      <c r="B355" s="123"/>
      <c r="C355" s="160"/>
      <c r="D355" s="61">
        <f t="shared" ref="D355:O355" si="59">D354+D350+D344+D340+D333</f>
        <v>82.06</v>
      </c>
      <c r="E355" s="61">
        <f t="shared" si="59"/>
        <v>60.2</v>
      </c>
      <c r="F355" s="61">
        <f t="shared" si="59"/>
        <v>316.60000000000002</v>
      </c>
      <c r="G355" s="61">
        <f t="shared" si="59"/>
        <v>2196.0500000000002</v>
      </c>
      <c r="H355" s="61">
        <f t="shared" si="59"/>
        <v>1.9700000000000002</v>
      </c>
      <c r="I355" s="61">
        <f t="shared" si="59"/>
        <v>102.9</v>
      </c>
      <c r="J355" s="61">
        <f t="shared" si="59"/>
        <v>51.2</v>
      </c>
      <c r="K355" s="61">
        <f t="shared" si="59"/>
        <v>26</v>
      </c>
      <c r="L355" s="61">
        <f t="shared" si="59"/>
        <v>1032.8000000000002</v>
      </c>
      <c r="M355" s="61">
        <f t="shared" si="59"/>
        <v>2280.8000000000002</v>
      </c>
      <c r="N355" s="61">
        <f t="shared" si="59"/>
        <v>465.29999999999995</v>
      </c>
      <c r="O355" s="20">
        <f t="shared" si="59"/>
        <v>25.099999999999998</v>
      </c>
    </row>
    <row r="356" spans="1:15" ht="33.75" customHeight="1">
      <c r="A356" s="117" t="s">
        <v>0</v>
      </c>
      <c r="B356" s="117"/>
      <c r="C356" s="117"/>
      <c r="D356" s="117"/>
      <c r="E356" s="117"/>
      <c r="F356" s="117"/>
      <c r="G356" s="118" t="s">
        <v>75</v>
      </c>
      <c r="H356" s="118"/>
      <c r="I356" s="118"/>
      <c r="J356" s="118"/>
      <c r="K356" s="118"/>
      <c r="L356" s="118"/>
      <c r="M356" s="118"/>
      <c r="N356" s="118"/>
      <c r="O356" s="118"/>
    </row>
    <row r="357" spans="1:15" ht="69" customHeight="1">
      <c r="A357" s="119" t="s">
        <v>145</v>
      </c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1:15" ht="11.1" customHeigh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1.1" customHeight="1">
      <c r="A359" s="10"/>
      <c r="B359" s="11"/>
      <c r="C359" s="9"/>
      <c r="D359" s="107" t="s">
        <v>1</v>
      </c>
      <c r="E359" s="107"/>
      <c r="F359" s="9" t="s">
        <v>34</v>
      </c>
      <c r="G359" s="9"/>
      <c r="H359" s="9"/>
      <c r="I359" s="108" t="s">
        <v>3</v>
      </c>
      <c r="J359" s="108"/>
      <c r="K359" s="9"/>
      <c r="L359" s="9"/>
      <c r="M359" s="9"/>
      <c r="N359" s="9"/>
      <c r="O359" s="9"/>
    </row>
    <row r="360" spans="1:15" ht="11.1" customHeight="1">
      <c r="A360" s="8"/>
      <c r="B360" s="9"/>
      <c r="C360" s="9"/>
      <c r="D360" s="145" t="s">
        <v>4</v>
      </c>
      <c r="E360" s="145"/>
      <c r="F360" s="12">
        <v>2</v>
      </c>
      <c r="G360" s="9"/>
      <c r="H360" s="9"/>
      <c r="I360" s="146" t="s">
        <v>5</v>
      </c>
      <c r="J360" s="146"/>
      <c r="K360" s="13" t="s">
        <v>76</v>
      </c>
      <c r="L360" s="9"/>
      <c r="M360" s="9"/>
      <c r="N360" s="9"/>
      <c r="O360" s="9"/>
    </row>
    <row r="361" spans="1:15" ht="21.95" customHeight="1">
      <c r="A361" s="147" t="s">
        <v>6</v>
      </c>
      <c r="B361" s="111" t="s">
        <v>7</v>
      </c>
      <c r="C361" s="149" t="s">
        <v>8</v>
      </c>
      <c r="D361" s="113" t="s">
        <v>9</v>
      </c>
      <c r="E361" s="114"/>
      <c r="F361" s="115"/>
      <c r="G361" s="151" t="s">
        <v>10</v>
      </c>
      <c r="H361" s="113" t="s">
        <v>11</v>
      </c>
      <c r="I361" s="114"/>
      <c r="J361" s="114"/>
      <c r="K361" s="115"/>
      <c r="L361" s="113" t="s">
        <v>12</v>
      </c>
      <c r="M361" s="114"/>
      <c r="N361" s="114"/>
      <c r="O361" s="115"/>
    </row>
    <row r="362" spans="1:15" ht="33" customHeight="1">
      <c r="A362" s="174"/>
      <c r="B362" s="175"/>
      <c r="C362" s="176"/>
      <c r="D362" s="34" t="s">
        <v>13</v>
      </c>
      <c r="E362" s="34" t="s">
        <v>14</v>
      </c>
      <c r="F362" s="34" t="s">
        <v>15</v>
      </c>
      <c r="G362" s="177"/>
      <c r="H362" s="34" t="s">
        <v>16</v>
      </c>
      <c r="I362" s="34" t="s">
        <v>17</v>
      </c>
      <c r="J362" s="34" t="s">
        <v>18</v>
      </c>
      <c r="K362" s="34" t="s">
        <v>19</v>
      </c>
      <c r="L362" s="34" t="s">
        <v>20</v>
      </c>
      <c r="M362" s="34" t="s">
        <v>21</v>
      </c>
      <c r="N362" s="34" t="s">
        <v>22</v>
      </c>
      <c r="O362" s="68" t="s">
        <v>23</v>
      </c>
    </row>
    <row r="363" spans="1:15" ht="20.100000000000001" customHeight="1">
      <c r="A363" s="42">
        <v>1</v>
      </c>
      <c r="B363" s="97">
        <v>2</v>
      </c>
      <c r="C363" s="42">
        <v>3</v>
      </c>
      <c r="D363" s="42">
        <v>4</v>
      </c>
      <c r="E363" s="42">
        <v>5</v>
      </c>
      <c r="F363" s="42">
        <v>6</v>
      </c>
      <c r="G363" s="42">
        <v>7</v>
      </c>
      <c r="H363" s="42">
        <v>8</v>
      </c>
      <c r="I363" s="42">
        <v>9</v>
      </c>
      <c r="J363" s="42">
        <v>10</v>
      </c>
      <c r="K363" s="42">
        <v>11</v>
      </c>
      <c r="L363" s="42">
        <v>12</v>
      </c>
      <c r="M363" s="42">
        <v>13</v>
      </c>
      <c r="N363" s="42">
        <v>14</v>
      </c>
      <c r="O363" s="42">
        <v>15</v>
      </c>
    </row>
    <row r="364" spans="1:15" ht="20.100000000000001" customHeight="1">
      <c r="A364" s="161" t="s">
        <v>24</v>
      </c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</row>
    <row r="365" spans="1:15" ht="20.100000000000001" customHeight="1">
      <c r="A365" s="6" t="s">
        <v>106</v>
      </c>
      <c r="B365" s="90" t="s">
        <v>141</v>
      </c>
      <c r="C365" s="5" t="s">
        <v>35</v>
      </c>
      <c r="D365" s="42">
        <v>5.0999999999999996</v>
      </c>
      <c r="E365" s="6">
        <v>7.5</v>
      </c>
      <c r="F365" s="6">
        <v>23</v>
      </c>
      <c r="G365" s="6">
        <v>180.44</v>
      </c>
      <c r="H365" s="5">
        <v>0.1</v>
      </c>
      <c r="I365" s="5">
        <v>0</v>
      </c>
      <c r="J365" s="5">
        <v>0.2</v>
      </c>
      <c r="K365" s="6">
        <v>2</v>
      </c>
      <c r="L365" s="5">
        <v>235</v>
      </c>
      <c r="M365" s="6">
        <v>347</v>
      </c>
      <c r="N365" s="5">
        <v>41</v>
      </c>
      <c r="O365" s="5">
        <v>1.9</v>
      </c>
    </row>
    <row r="366" spans="1:15" ht="20.100000000000001" customHeight="1">
      <c r="A366" s="6" t="s">
        <v>96</v>
      </c>
      <c r="B366" s="90" t="s">
        <v>126</v>
      </c>
      <c r="C366" s="6">
        <v>200</v>
      </c>
      <c r="D366" s="42">
        <v>0.3</v>
      </c>
      <c r="E366" s="6">
        <v>0.1</v>
      </c>
      <c r="F366" s="6">
        <v>11</v>
      </c>
      <c r="G366" s="6">
        <v>43</v>
      </c>
      <c r="H366" s="6">
        <v>0.1</v>
      </c>
      <c r="I366" s="5">
        <v>1.5</v>
      </c>
      <c r="J366" s="6">
        <v>0.1</v>
      </c>
      <c r="K366" s="5">
        <v>0.2</v>
      </c>
      <c r="L366" s="6">
        <v>125</v>
      </c>
      <c r="M366" s="6">
        <v>119</v>
      </c>
      <c r="N366" s="6">
        <v>18.899999999999999</v>
      </c>
      <c r="O366" s="6">
        <v>0.4</v>
      </c>
    </row>
    <row r="367" spans="1:15" ht="20.100000000000001" customHeight="1">
      <c r="A367" s="5" t="s">
        <v>32</v>
      </c>
      <c r="B367" s="90" t="s">
        <v>52</v>
      </c>
      <c r="C367" s="6">
        <v>40</v>
      </c>
      <c r="D367" s="41">
        <v>3.16</v>
      </c>
      <c r="E367" s="5">
        <v>0.4</v>
      </c>
      <c r="F367" s="5">
        <v>19.3</v>
      </c>
      <c r="G367" s="5">
        <v>94.4</v>
      </c>
      <c r="H367" s="5">
        <v>7.0000000000000007E-2</v>
      </c>
      <c r="I367" s="5">
        <v>0</v>
      </c>
      <c r="J367" s="5">
        <v>0</v>
      </c>
      <c r="K367" s="5">
        <v>0.3</v>
      </c>
      <c r="L367" s="5">
        <v>9.1999999999999993</v>
      </c>
      <c r="M367" s="5">
        <v>34.799999999999997</v>
      </c>
      <c r="N367" s="5">
        <v>13.2</v>
      </c>
      <c r="O367" s="5">
        <v>0.8</v>
      </c>
    </row>
    <row r="368" spans="1:15" ht="20.100000000000001" customHeight="1">
      <c r="A368" s="161" t="s">
        <v>25</v>
      </c>
      <c r="B368" s="161"/>
      <c r="C368" s="161"/>
      <c r="D368" s="7">
        <f t="shared" ref="D368:O368" si="60">SUM(D365:D367)</f>
        <v>8.5599999999999987</v>
      </c>
      <c r="E368" s="7">
        <f t="shared" si="60"/>
        <v>8</v>
      </c>
      <c r="F368" s="7">
        <f t="shared" si="60"/>
        <v>53.3</v>
      </c>
      <c r="G368" s="7">
        <f t="shared" si="60"/>
        <v>317.84000000000003</v>
      </c>
      <c r="H368" s="7">
        <f t="shared" si="60"/>
        <v>0.27</v>
      </c>
      <c r="I368" s="7">
        <f t="shared" si="60"/>
        <v>1.5</v>
      </c>
      <c r="J368" s="7">
        <f t="shared" si="60"/>
        <v>0.30000000000000004</v>
      </c>
      <c r="K368" s="7">
        <f t="shared" si="60"/>
        <v>2.5</v>
      </c>
      <c r="L368" s="7">
        <f t="shared" si="60"/>
        <v>369.2</v>
      </c>
      <c r="M368" s="7">
        <f t="shared" si="60"/>
        <v>500.8</v>
      </c>
      <c r="N368" s="7">
        <f t="shared" si="60"/>
        <v>73.099999999999994</v>
      </c>
      <c r="O368" s="7">
        <f t="shared" si="60"/>
        <v>3.0999999999999996</v>
      </c>
    </row>
    <row r="369" spans="1:15" ht="20.100000000000001" customHeight="1">
      <c r="A369" s="161" t="s">
        <v>26</v>
      </c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</row>
    <row r="370" spans="1:15" ht="27" customHeight="1">
      <c r="A370" s="5" t="s">
        <v>111</v>
      </c>
      <c r="B370" s="90" t="s">
        <v>123</v>
      </c>
      <c r="C370" s="5" t="s">
        <v>146</v>
      </c>
      <c r="D370" s="5">
        <v>9.3000000000000007</v>
      </c>
      <c r="E370" s="5">
        <v>8.1</v>
      </c>
      <c r="F370" s="5">
        <v>24.9</v>
      </c>
      <c r="G370" s="5">
        <v>203.04</v>
      </c>
      <c r="H370" s="6">
        <v>0</v>
      </c>
      <c r="I370" s="6">
        <v>5.4</v>
      </c>
      <c r="J370" s="6">
        <v>0</v>
      </c>
      <c r="K370" s="6">
        <v>2.6</v>
      </c>
      <c r="L370" s="6">
        <v>10.5</v>
      </c>
      <c r="M370" s="6">
        <v>22.8</v>
      </c>
      <c r="N370" s="6">
        <v>7.4</v>
      </c>
      <c r="O370" s="6">
        <v>0.4</v>
      </c>
    </row>
    <row r="371" spans="1:15" ht="20.100000000000001" customHeight="1">
      <c r="A371" s="6" t="s">
        <v>100</v>
      </c>
      <c r="B371" s="90" t="s">
        <v>66</v>
      </c>
      <c r="C371" s="5" t="s">
        <v>167</v>
      </c>
      <c r="D371" s="42">
        <v>13.1</v>
      </c>
      <c r="E371" s="6">
        <v>16.5</v>
      </c>
      <c r="F371" s="6">
        <v>3.6</v>
      </c>
      <c r="G371" s="6">
        <v>215</v>
      </c>
      <c r="H371" s="6">
        <v>0</v>
      </c>
      <c r="I371" s="6">
        <v>3.3</v>
      </c>
      <c r="J371" s="6">
        <v>0</v>
      </c>
      <c r="K371" s="6">
        <v>4</v>
      </c>
      <c r="L371" s="6">
        <v>9.6</v>
      </c>
      <c r="M371" s="6">
        <v>21.5</v>
      </c>
      <c r="N371" s="6">
        <v>6</v>
      </c>
      <c r="O371" s="6">
        <v>0.4</v>
      </c>
    </row>
    <row r="372" spans="1:15" ht="20.100000000000001" customHeight="1">
      <c r="A372" s="6" t="s">
        <v>81</v>
      </c>
      <c r="B372" s="90" t="s">
        <v>122</v>
      </c>
      <c r="C372" s="5" t="s">
        <v>35</v>
      </c>
      <c r="D372" s="42">
        <v>3.6</v>
      </c>
      <c r="E372" s="6">
        <v>4.8</v>
      </c>
      <c r="F372" s="6">
        <v>37.1</v>
      </c>
      <c r="G372" s="6">
        <v>183.8</v>
      </c>
      <c r="H372" s="6">
        <v>0</v>
      </c>
      <c r="I372" s="6">
        <v>0</v>
      </c>
      <c r="J372" s="6">
        <v>4.5</v>
      </c>
      <c r="K372" s="6">
        <v>1.3</v>
      </c>
      <c r="L372" s="6">
        <v>38.9</v>
      </c>
      <c r="M372" s="6">
        <v>172</v>
      </c>
      <c r="N372" s="6">
        <v>17.399999999999999</v>
      </c>
      <c r="O372" s="6">
        <v>0.3</v>
      </c>
    </row>
    <row r="373" spans="1:15" ht="20.100000000000001" customHeight="1">
      <c r="A373" s="6" t="s">
        <v>95</v>
      </c>
      <c r="B373" s="90" t="s">
        <v>39</v>
      </c>
      <c r="C373" s="5">
        <v>200</v>
      </c>
      <c r="D373" s="42">
        <v>0.6</v>
      </c>
      <c r="E373" s="5">
        <v>0.1</v>
      </c>
      <c r="F373" s="6">
        <v>45.7</v>
      </c>
      <c r="G373" s="6">
        <v>176</v>
      </c>
      <c r="H373" s="5">
        <v>1.1000000000000001</v>
      </c>
      <c r="I373" s="5">
        <v>0</v>
      </c>
      <c r="J373" s="5">
        <v>35.6</v>
      </c>
      <c r="K373" s="5">
        <v>6.5</v>
      </c>
      <c r="L373" s="5">
        <v>151.19999999999999</v>
      </c>
      <c r="M373" s="5">
        <v>327.60000000000002</v>
      </c>
      <c r="N373" s="5">
        <v>25.2</v>
      </c>
      <c r="O373" s="5">
        <v>3.6</v>
      </c>
    </row>
    <row r="374" spans="1:15" ht="20.100000000000001" customHeight="1">
      <c r="A374" s="5" t="s">
        <v>32</v>
      </c>
      <c r="B374" s="90" t="s">
        <v>40</v>
      </c>
      <c r="C374" s="6">
        <v>40</v>
      </c>
      <c r="D374" s="42">
        <v>2.6</v>
      </c>
      <c r="E374" s="6">
        <v>0.5</v>
      </c>
      <c r="F374" s="6">
        <v>15.8</v>
      </c>
      <c r="G374" s="6">
        <v>78.239999999999995</v>
      </c>
      <c r="H374" s="6">
        <v>0.1</v>
      </c>
      <c r="I374" s="5">
        <v>0</v>
      </c>
      <c r="J374" s="5">
        <v>0</v>
      </c>
      <c r="K374" s="5">
        <v>1.6</v>
      </c>
      <c r="L374" s="6">
        <v>11.6</v>
      </c>
      <c r="M374" s="6">
        <v>13.4</v>
      </c>
      <c r="N374" s="6">
        <v>55.8</v>
      </c>
      <c r="O374" s="6">
        <v>3.2</v>
      </c>
    </row>
    <row r="375" spans="1:15" ht="20.100000000000001" customHeight="1">
      <c r="A375" s="161" t="s">
        <v>27</v>
      </c>
      <c r="B375" s="161"/>
      <c r="C375" s="161"/>
      <c r="D375" s="42">
        <f t="shared" ref="D375:O375" si="61">SUM(D370:D374)</f>
        <v>29.200000000000003</v>
      </c>
      <c r="E375" s="42">
        <f t="shared" si="61"/>
        <v>30.000000000000004</v>
      </c>
      <c r="F375" s="42">
        <f t="shared" si="61"/>
        <v>127.1</v>
      </c>
      <c r="G375" s="42">
        <f t="shared" si="61"/>
        <v>856.07999999999993</v>
      </c>
      <c r="H375" s="42">
        <f t="shared" si="61"/>
        <v>1.2000000000000002</v>
      </c>
      <c r="I375" s="42">
        <f t="shared" si="61"/>
        <v>8.6999999999999993</v>
      </c>
      <c r="J375" s="42">
        <f t="shared" si="61"/>
        <v>40.1</v>
      </c>
      <c r="K375" s="42">
        <f t="shared" si="61"/>
        <v>15.999999999999998</v>
      </c>
      <c r="L375" s="42">
        <f t="shared" si="61"/>
        <v>221.79999999999998</v>
      </c>
      <c r="M375" s="42">
        <f t="shared" si="61"/>
        <v>557.30000000000007</v>
      </c>
      <c r="N375" s="42">
        <f t="shared" si="61"/>
        <v>111.8</v>
      </c>
      <c r="O375" s="42">
        <f t="shared" si="61"/>
        <v>7.9</v>
      </c>
    </row>
    <row r="376" spans="1:15" ht="20.100000000000001" customHeight="1">
      <c r="A376" s="163" t="s">
        <v>58</v>
      </c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</row>
    <row r="377" spans="1:15" ht="20.100000000000001" customHeight="1">
      <c r="A377" s="6" t="s">
        <v>96</v>
      </c>
      <c r="B377" s="90" t="s">
        <v>47</v>
      </c>
      <c r="C377" s="6">
        <v>200</v>
      </c>
      <c r="D377" s="42">
        <v>0</v>
      </c>
      <c r="E377" s="6">
        <v>0</v>
      </c>
      <c r="F377" s="6">
        <v>15</v>
      </c>
      <c r="G377" s="6">
        <v>60</v>
      </c>
      <c r="H377" s="6">
        <v>0</v>
      </c>
      <c r="I377" s="6">
        <v>0</v>
      </c>
      <c r="J377" s="6">
        <v>0</v>
      </c>
      <c r="K377" s="5">
        <v>0</v>
      </c>
      <c r="L377" s="6">
        <v>5</v>
      </c>
      <c r="M377" s="6">
        <v>8</v>
      </c>
      <c r="N377" s="6">
        <v>4</v>
      </c>
      <c r="O377" s="6">
        <v>1</v>
      </c>
    </row>
    <row r="378" spans="1:15" ht="20.100000000000001" customHeight="1">
      <c r="A378" s="5" t="s">
        <v>32</v>
      </c>
      <c r="B378" s="90" t="s">
        <v>120</v>
      </c>
      <c r="C378" s="6">
        <v>30</v>
      </c>
      <c r="D378" s="42">
        <v>1.1299999999999999</v>
      </c>
      <c r="E378" s="6">
        <v>1.47</v>
      </c>
      <c r="F378" s="6">
        <v>11.16</v>
      </c>
      <c r="G378" s="6">
        <v>62.5</v>
      </c>
      <c r="H378" s="6">
        <v>0</v>
      </c>
      <c r="I378" s="6">
        <v>45</v>
      </c>
      <c r="J378" s="6">
        <v>0</v>
      </c>
      <c r="K378" s="5">
        <v>0.2</v>
      </c>
      <c r="L378" s="6">
        <v>0.53</v>
      </c>
      <c r="M378" s="6">
        <v>4.3</v>
      </c>
      <c r="N378" s="6">
        <v>13.5</v>
      </c>
      <c r="O378" s="6">
        <v>0.2</v>
      </c>
    </row>
    <row r="379" spans="1:15" ht="20.100000000000001" customHeight="1">
      <c r="A379" s="161" t="s">
        <v>60</v>
      </c>
      <c r="B379" s="161"/>
      <c r="C379" s="161"/>
      <c r="D379" s="42">
        <f>D378+D377</f>
        <v>1.1299999999999999</v>
      </c>
      <c r="E379" s="42">
        <f t="shared" ref="E379:O379" si="62">E378+E377</f>
        <v>1.47</v>
      </c>
      <c r="F379" s="42">
        <f t="shared" si="62"/>
        <v>26.16</v>
      </c>
      <c r="G379" s="42">
        <f t="shared" si="62"/>
        <v>122.5</v>
      </c>
      <c r="H379" s="42">
        <f t="shared" si="62"/>
        <v>0</v>
      </c>
      <c r="I379" s="42">
        <f t="shared" si="62"/>
        <v>45</v>
      </c>
      <c r="J379" s="42">
        <f t="shared" si="62"/>
        <v>0</v>
      </c>
      <c r="K379" s="42">
        <f t="shared" si="62"/>
        <v>0.2</v>
      </c>
      <c r="L379" s="42">
        <f t="shared" si="62"/>
        <v>5.53</v>
      </c>
      <c r="M379" s="42">
        <f t="shared" si="62"/>
        <v>12.3</v>
      </c>
      <c r="N379" s="42">
        <f t="shared" si="62"/>
        <v>17.5</v>
      </c>
      <c r="O379" s="42">
        <f t="shared" si="62"/>
        <v>1.2</v>
      </c>
    </row>
    <row r="380" spans="1:15" ht="20.100000000000001" customHeight="1">
      <c r="A380" s="161" t="s">
        <v>59</v>
      </c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</row>
    <row r="381" spans="1:15" s="2" customFormat="1" ht="20.100000000000001" customHeight="1">
      <c r="A381" s="6" t="s">
        <v>97</v>
      </c>
      <c r="B381" s="96" t="s">
        <v>42</v>
      </c>
      <c r="C381" s="5" t="s">
        <v>35</v>
      </c>
      <c r="D381" s="42">
        <v>3.4</v>
      </c>
      <c r="E381" s="6">
        <v>8.3000000000000007</v>
      </c>
      <c r="F381" s="6">
        <v>22.4</v>
      </c>
      <c r="G381" s="6">
        <v>150.55000000000001</v>
      </c>
      <c r="H381" s="5">
        <v>0.03</v>
      </c>
      <c r="I381" s="5">
        <v>0</v>
      </c>
      <c r="J381" s="5">
        <v>0.1</v>
      </c>
      <c r="K381" s="5">
        <v>0.4</v>
      </c>
      <c r="L381" s="6">
        <v>4</v>
      </c>
      <c r="M381" s="6">
        <v>73.2</v>
      </c>
      <c r="N381" s="6">
        <v>22.8</v>
      </c>
      <c r="O381" s="6">
        <v>0.7</v>
      </c>
    </row>
    <row r="382" spans="1:15" ht="20.100000000000001" customHeight="1">
      <c r="A382" s="6" t="s">
        <v>151</v>
      </c>
      <c r="B382" s="92" t="s">
        <v>150</v>
      </c>
      <c r="C382" s="5" t="s">
        <v>166</v>
      </c>
      <c r="D382" s="42">
        <v>8.9</v>
      </c>
      <c r="E382" s="6">
        <v>2.7</v>
      </c>
      <c r="F382" s="6">
        <v>4.3</v>
      </c>
      <c r="G382" s="6">
        <v>78</v>
      </c>
      <c r="H382" s="6">
        <v>0.05</v>
      </c>
      <c r="I382" s="6">
        <v>0</v>
      </c>
      <c r="J382" s="81">
        <v>0.03</v>
      </c>
      <c r="K382" s="6">
        <v>0.4</v>
      </c>
      <c r="L382" s="6">
        <v>31</v>
      </c>
      <c r="M382" s="6">
        <v>121</v>
      </c>
      <c r="N382" s="6">
        <v>8</v>
      </c>
      <c r="O382" s="6">
        <v>0.6</v>
      </c>
    </row>
    <row r="383" spans="1:15" ht="20.100000000000001" customHeight="1">
      <c r="A383" s="6" t="s">
        <v>79</v>
      </c>
      <c r="B383" s="92" t="s">
        <v>43</v>
      </c>
      <c r="C383" s="5" t="s">
        <v>37</v>
      </c>
      <c r="D383" s="42">
        <v>0.3</v>
      </c>
      <c r="E383" s="6">
        <v>0</v>
      </c>
      <c r="F383" s="6">
        <v>15.2</v>
      </c>
      <c r="G383" s="33">
        <v>61</v>
      </c>
      <c r="H383" s="6">
        <v>0</v>
      </c>
      <c r="I383" s="6">
        <v>3</v>
      </c>
      <c r="J383" s="6">
        <v>0</v>
      </c>
      <c r="K383" s="5">
        <v>0</v>
      </c>
      <c r="L383" s="6">
        <v>7.4</v>
      </c>
      <c r="M383" s="6">
        <v>9</v>
      </c>
      <c r="N383" s="6">
        <v>5</v>
      </c>
      <c r="O383" s="6">
        <v>0.1</v>
      </c>
    </row>
    <row r="384" spans="1:15" ht="20.100000000000001" customHeight="1">
      <c r="A384" s="5" t="s">
        <v>32</v>
      </c>
      <c r="B384" s="92" t="s">
        <v>72</v>
      </c>
      <c r="C384" s="6">
        <v>100</v>
      </c>
      <c r="D384" s="42">
        <v>0.7</v>
      </c>
      <c r="E384" s="6">
        <v>0.3</v>
      </c>
      <c r="F384" s="6">
        <v>10.4</v>
      </c>
      <c r="G384" s="6">
        <v>47.7</v>
      </c>
      <c r="H384" s="6">
        <v>0</v>
      </c>
      <c r="I384" s="6">
        <v>45</v>
      </c>
      <c r="J384" s="6">
        <v>0</v>
      </c>
      <c r="K384" s="5">
        <v>0.2</v>
      </c>
      <c r="L384" s="6">
        <v>31</v>
      </c>
      <c r="M384" s="6">
        <v>21</v>
      </c>
      <c r="N384" s="6">
        <v>12</v>
      </c>
      <c r="O384" s="6">
        <v>0.2</v>
      </c>
    </row>
    <row r="385" spans="1:15" ht="20.100000000000001" customHeight="1">
      <c r="A385" s="5" t="s">
        <v>32</v>
      </c>
      <c r="B385" s="92" t="s">
        <v>40</v>
      </c>
      <c r="C385" s="6">
        <v>40</v>
      </c>
      <c r="D385" s="42">
        <v>2.6</v>
      </c>
      <c r="E385" s="6">
        <v>0.5</v>
      </c>
      <c r="F385" s="6">
        <v>15.8</v>
      </c>
      <c r="G385" s="6">
        <v>78.239999999999995</v>
      </c>
      <c r="H385" s="6">
        <v>0.1</v>
      </c>
      <c r="I385" s="5">
        <v>0</v>
      </c>
      <c r="J385" s="5">
        <v>0</v>
      </c>
      <c r="K385" s="5">
        <v>1.6</v>
      </c>
      <c r="L385" s="6">
        <v>11.6</v>
      </c>
      <c r="M385" s="6">
        <v>13.4</v>
      </c>
      <c r="N385" s="6">
        <v>55.8</v>
      </c>
      <c r="O385" s="6">
        <v>3.2</v>
      </c>
    </row>
    <row r="386" spans="1:15" ht="20.100000000000001" customHeight="1">
      <c r="A386" s="161" t="s">
        <v>61</v>
      </c>
      <c r="B386" s="161"/>
      <c r="C386" s="161"/>
      <c r="D386" s="42">
        <f>SUM(D381:D385)</f>
        <v>15.9</v>
      </c>
      <c r="E386" s="42">
        <f t="shared" ref="E386:O386" si="63">SUM(E381:E385)</f>
        <v>11.8</v>
      </c>
      <c r="F386" s="42">
        <f t="shared" si="63"/>
        <v>68.099999999999994</v>
      </c>
      <c r="G386" s="42">
        <f t="shared" si="63"/>
        <v>415.49</v>
      </c>
      <c r="H386" s="42">
        <f t="shared" si="63"/>
        <v>0.18</v>
      </c>
      <c r="I386" s="42">
        <f t="shared" si="63"/>
        <v>48</v>
      </c>
      <c r="J386" s="42">
        <f t="shared" si="63"/>
        <v>0.13</v>
      </c>
      <c r="K386" s="42">
        <f t="shared" si="63"/>
        <v>2.6</v>
      </c>
      <c r="L386" s="42">
        <f t="shared" si="63"/>
        <v>85</v>
      </c>
      <c r="M386" s="42">
        <f t="shared" si="63"/>
        <v>237.6</v>
      </c>
      <c r="N386" s="42">
        <f t="shared" si="63"/>
        <v>103.6</v>
      </c>
      <c r="O386" s="42">
        <f t="shared" si="63"/>
        <v>4.8</v>
      </c>
    </row>
    <row r="387" spans="1:15" ht="20.100000000000001" customHeight="1">
      <c r="A387" s="162" t="s">
        <v>62</v>
      </c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</row>
    <row r="388" spans="1:15" ht="20.100000000000001" customHeight="1">
      <c r="A388" s="5" t="s">
        <v>107</v>
      </c>
      <c r="B388" s="92" t="s">
        <v>65</v>
      </c>
      <c r="C388" s="6">
        <v>50</v>
      </c>
      <c r="D388" s="42">
        <v>3.6</v>
      </c>
      <c r="E388" s="6">
        <v>3</v>
      </c>
      <c r="F388" s="6">
        <v>27.2</v>
      </c>
      <c r="G388" s="6">
        <v>152</v>
      </c>
      <c r="H388" s="6">
        <v>7.0000000000000007E-2</v>
      </c>
      <c r="I388" s="5">
        <v>0</v>
      </c>
      <c r="J388" s="6">
        <v>0.02</v>
      </c>
      <c r="K388" s="5">
        <v>0.5</v>
      </c>
      <c r="L388" s="6">
        <v>9</v>
      </c>
      <c r="M388" s="6">
        <v>5.5</v>
      </c>
      <c r="N388" s="6">
        <v>32</v>
      </c>
      <c r="O388" s="6">
        <v>0.4</v>
      </c>
    </row>
    <row r="389" spans="1:15" ht="20.100000000000001" customHeight="1">
      <c r="A389" s="6" t="s">
        <v>101</v>
      </c>
      <c r="B389" s="90" t="s">
        <v>50</v>
      </c>
      <c r="C389" s="5" t="s">
        <v>31</v>
      </c>
      <c r="D389" s="42">
        <v>1.5</v>
      </c>
      <c r="E389" s="6">
        <v>1.7</v>
      </c>
      <c r="F389" s="6">
        <v>17.399999999999999</v>
      </c>
      <c r="G389" s="6">
        <v>91.2</v>
      </c>
      <c r="H389" s="5">
        <v>0</v>
      </c>
      <c r="I389" s="5">
        <v>0.2</v>
      </c>
      <c r="J389" s="5">
        <v>0</v>
      </c>
      <c r="K389" s="5">
        <v>0</v>
      </c>
      <c r="L389" s="5">
        <v>56.2</v>
      </c>
      <c r="M389" s="5">
        <v>38.700000000000003</v>
      </c>
      <c r="N389" s="5">
        <v>9.1999999999999993</v>
      </c>
      <c r="O389" s="5">
        <v>0.5</v>
      </c>
    </row>
    <row r="390" spans="1:15" ht="20.100000000000001" customHeight="1">
      <c r="A390" s="162" t="s">
        <v>63</v>
      </c>
      <c r="B390" s="162"/>
      <c r="C390" s="162"/>
      <c r="D390" s="42">
        <f>D389+D388</f>
        <v>5.0999999999999996</v>
      </c>
      <c r="E390" s="42">
        <f t="shared" ref="E390:O390" si="64">E389+E388</f>
        <v>4.7</v>
      </c>
      <c r="F390" s="42">
        <f t="shared" si="64"/>
        <v>44.599999999999994</v>
      </c>
      <c r="G390" s="42">
        <f t="shared" si="64"/>
        <v>243.2</v>
      </c>
      <c r="H390" s="42">
        <f t="shared" si="64"/>
        <v>7.0000000000000007E-2</v>
      </c>
      <c r="I390" s="42">
        <f t="shared" si="64"/>
        <v>0.2</v>
      </c>
      <c r="J390" s="42">
        <f t="shared" si="64"/>
        <v>0.02</v>
      </c>
      <c r="K390" s="42">
        <f t="shared" si="64"/>
        <v>0.5</v>
      </c>
      <c r="L390" s="42">
        <f t="shared" si="64"/>
        <v>65.2</v>
      </c>
      <c r="M390" s="42">
        <f t="shared" si="64"/>
        <v>44.2</v>
      </c>
      <c r="N390" s="42">
        <f t="shared" si="64"/>
        <v>41.2</v>
      </c>
      <c r="O390" s="42">
        <f t="shared" si="64"/>
        <v>0.9</v>
      </c>
    </row>
    <row r="391" spans="1:15" ht="20.100000000000001" customHeight="1">
      <c r="A391" s="162" t="s">
        <v>28</v>
      </c>
      <c r="B391" s="162"/>
      <c r="C391" s="162"/>
      <c r="D391" s="7">
        <f t="shared" ref="D391:O391" si="65">D390+D386+D379+D375+D368</f>
        <v>59.89</v>
      </c>
      <c r="E391" s="7">
        <f t="shared" si="65"/>
        <v>55.97</v>
      </c>
      <c r="F391" s="7">
        <f t="shared" si="65"/>
        <v>319.26</v>
      </c>
      <c r="G391" s="7">
        <f t="shared" si="65"/>
        <v>1955.1100000000001</v>
      </c>
      <c r="H391" s="7">
        <f t="shared" si="65"/>
        <v>1.7200000000000002</v>
      </c>
      <c r="I391" s="7">
        <f t="shared" si="65"/>
        <v>103.4</v>
      </c>
      <c r="J391" s="7">
        <f t="shared" si="65"/>
        <v>40.549999999999997</v>
      </c>
      <c r="K391" s="7">
        <f t="shared" si="65"/>
        <v>21.799999999999997</v>
      </c>
      <c r="L391" s="7">
        <f t="shared" si="65"/>
        <v>746.73</v>
      </c>
      <c r="M391" s="7">
        <f t="shared" si="65"/>
        <v>1352.2</v>
      </c>
      <c r="N391" s="7">
        <f t="shared" si="65"/>
        <v>347.20000000000005</v>
      </c>
      <c r="O391" s="7">
        <f t="shared" si="65"/>
        <v>17.899999999999999</v>
      </c>
    </row>
    <row r="392" spans="1:15" ht="39" customHeight="1">
      <c r="A392" s="117" t="s">
        <v>0</v>
      </c>
      <c r="B392" s="117"/>
      <c r="C392" s="117"/>
      <c r="D392" s="117"/>
      <c r="E392" s="117"/>
      <c r="F392" s="117"/>
      <c r="G392" s="118" t="s">
        <v>75</v>
      </c>
      <c r="H392" s="118"/>
      <c r="I392" s="118"/>
      <c r="J392" s="118"/>
      <c r="K392" s="118"/>
      <c r="L392" s="118"/>
      <c r="M392" s="118"/>
      <c r="N392" s="118"/>
      <c r="O392" s="118"/>
    </row>
    <row r="393" spans="1:15" ht="70.5" customHeight="1">
      <c r="A393" s="119" t="s">
        <v>145</v>
      </c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1:15" ht="20.100000000000001" customHeight="1">
      <c r="A394" s="27"/>
      <c r="B394" s="28"/>
      <c r="D394" s="167" t="s">
        <v>1</v>
      </c>
      <c r="E394" s="167"/>
      <c r="F394" s="29" t="s">
        <v>116</v>
      </c>
      <c r="I394" s="168" t="s">
        <v>3</v>
      </c>
      <c r="J394" s="168"/>
    </row>
    <row r="395" spans="1:15" ht="20.100000000000001" customHeight="1">
      <c r="D395" s="185" t="s">
        <v>4</v>
      </c>
      <c r="E395" s="185"/>
      <c r="F395" s="31">
        <v>2</v>
      </c>
      <c r="I395" s="186" t="s">
        <v>5</v>
      </c>
      <c r="J395" s="186"/>
      <c r="K395" s="187" t="s">
        <v>76</v>
      </c>
      <c r="L395" s="187"/>
    </row>
    <row r="396" spans="1:15" ht="20.100000000000001" customHeight="1">
      <c r="A396" s="188" t="s">
        <v>6</v>
      </c>
      <c r="B396" s="190" t="s">
        <v>7</v>
      </c>
      <c r="C396" s="188" t="s">
        <v>8</v>
      </c>
      <c r="D396" s="192" t="s">
        <v>9</v>
      </c>
      <c r="E396" s="193"/>
      <c r="F396" s="194"/>
      <c r="G396" s="195" t="s">
        <v>10</v>
      </c>
      <c r="H396" s="192" t="s">
        <v>11</v>
      </c>
      <c r="I396" s="193"/>
      <c r="J396" s="193"/>
      <c r="K396" s="194"/>
      <c r="L396" s="192" t="s">
        <v>12</v>
      </c>
      <c r="M396" s="193"/>
      <c r="N396" s="193"/>
      <c r="O396" s="194"/>
    </row>
    <row r="397" spans="1:15" ht="30.75" customHeight="1">
      <c r="A397" s="189"/>
      <c r="B397" s="191"/>
      <c r="C397" s="189"/>
      <c r="D397" s="71" t="s">
        <v>13</v>
      </c>
      <c r="E397" s="71" t="s">
        <v>14</v>
      </c>
      <c r="F397" s="71" t="s">
        <v>15</v>
      </c>
      <c r="G397" s="196"/>
      <c r="H397" s="71" t="s">
        <v>16</v>
      </c>
      <c r="I397" s="71" t="s">
        <v>17</v>
      </c>
      <c r="J397" s="71" t="s">
        <v>18</v>
      </c>
      <c r="K397" s="71" t="s">
        <v>19</v>
      </c>
      <c r="L397" s="71" t="s">
        <v>20</v>
      </c>
      <c r="M397" s="71" t="s">
        <v>21</v>
      </c>
      <c r="N397" s="71" t="s">
        <v>22</v>
      </c>
      <c r="O397" s="70" t="s">
        <v>23</v>
      </c>
    </row>
    <row r="398" spans="1:15" ht="20.100000000000001" customHeight="1">
      <c r="A398" s="22">
        <v>1</v>
      </c>
      <c r="B398" s="91">
        <v>2</v>
      </c>
      <c r="C398" s="22">
        <v>3</v>
      </c>
      <c r="D398" s="22">
        <v>4</v>
      </c>
      <c r="E398" s="22">
        <v>5</v>
      </c>
      <c r="F398" s="22">
        <v>6</v>
      </c>
      <c r="G398" s="22">
        <v>7</v>
      </c>
      <c r="H398" s="22">
        <v>8</v>
      </c>
      <c r="I398" s="22">
        <v>9</v>
      </c>
      <c r="J398" s="22">
        <v>10</v>
      </c>
      <c r="K398" s="22">
        <v>11</v>
      </c>
      <c r="L398" s="22">
        <v>12</v>
      </c>
      <c r="M398" s="22">
        <v>13</v>
      </c>
      <c r="N398" s="22">
        <v>14</v>
      </c>
      <c r="O398" s="35">
        <v>15</v>
      </c>
    </row>
    <row r="399" spans="1:15" ht="20.100000000000001" customHeight="1">
      <c r="A399" s="161" t="s">
        <v>24</v>
      </c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</row>
    <row r="400" spans="1:15" ht="20.100000000000001" customHeight="1">
      <c r="A400" s="6" t="s">
        <v>102</v>
      </c>
      <c r="B400" s="90" t="s">
        <v>51</v>
      </c>
      <c r="C400" s="5" t="s">
        <v>35</v>
      </c>
      <c r="D400" s="42">
        <v>4.8</v>
      </c>
      <c r="E400" s="6">
        <v>7.3</v>
      </c>
      <c r="F400" s="6">
        <v>21.7</v>
      </c>
      <c r="G400" s="6">
        <v>171.53</v>
      </c>
      <c r="H400" s="6">
        <v>0.1</v>
      </c>
      <c r="I400" s="5">
        <v>1.5</v>
      </c>
      <c r="J400" s="6">
        <v>0.1</v>
      </c>
      <c r="K400" s="5">
        <v>0.2</v>
      </c>
      <c r="L400" s="6">
        <v>125</v>
      </c>
      <c r="M400" s="6">
        <v>119</v>
      </c>
      <c r="N400" s="6">
        <v>18.899999999999999</v>
      </c>
      <c r="O400" s="6">
        <v>0.4</v>
      </c>
    </row>
    <row r="401" spans="1:15" ht="20.100000000000001" customHeight="1">
      <c r="A401" s="6" t="s">
        <v>95</v>
      </c>
      <c r="B401" s="90" t="s">
        <v>39</v>
      </c>
      <c r="C401" s="5">
        <v>200</v>
      </c>
      <c r="D401" s="42">
        <v>0.6</v>
      </c>
      <c r="E401" s="5">
        <v>0.1</v>
      </c>
      <c r="F401" s="6">
        <v>45.7</v>
      </c>
      <c r="G401" s="6">
        <v>176</v>
      </c>
      <c r="H401" s="5">
        <v>1.1000000000000001</v>
      </c>
      <c r="I401" s="5">
        <v>0</v>
      </c>
      <c r="J401" s="5">
        <v>35.6</v>
      </c>
      <c r="K401" s="5">
        <v>6.5</v>
      </c>
      <c r="L401" s="5">
        <v>151.19999999999999</v>
      </c>
      <c r="M401" s="5">
        <v>327.60000000000002</v>
      </c>
      <c r="N401" s="5">
        <v>25.2</v>
      </c>
      <c r="O401" s="5">
        <v>3.6</v>
      </c>
    </row>
    <row r="402" spans="1:15" ht="20.100000000000001" customHeight="1">
      <c r="A402" s="5" t="s">
        <v>32</v>
      </c>
      <c r="B402" s="90" t="s">
        <v>52</v>
      </c>
      <c r="C402" s="6">
        <v>40</v>
      </c>
      <c r="D402" s="41">
        <v>3.16</v>
      </c>
      <c r="E402" s="5">
        <v>0.4</v>
      </c>
      <c r="F402" s="5">
        <v>19.3</v>
      </c>
      <c r="G402" s="5">
        <v>94.4</v>
      </c>
      <c r="H402" s="5">
        <v>7.0000000000000007E-2</v>
      </c>
      <c r="I402" s="5">
        <v>0</v>
      </c>
      <c r="J402" s="5">
        <v>0</v>
      </c>
      <c r="K402" s="5">
        <v>0.3</v>
      </c>
      <c r="L402" s="5">
        <v>9.1999999999999993</v>
      </c>
      <c r="M402" s="5">
        <v>34.799999999999997</v>
      </c>
      <c r="N402" s="5">
        <v>13.2</v>
      </c>
      <c r="O402" s="5">
        <v>0.8</v>
      </c>
    </row>
    <row r="403" spans="1:15" ht="20.100000000000001" customHeight="1">
      <c r="A403" s="161" t="s">
        <v>25</v>
      </c>
      <c r="B403" s="161"/>
      <c r="C403" s="161"/>
      <c r="D403" s="42">
        <f>SUM(D400:D402)</f>
        <v>8.5599999999999987</v>
      </c>
      <c r="E403" s="42">
        <f t="shared" ref="E403:O403" si="66">SUM(E400:E402)</f>
        <v>7.8</v>
      </c>
      <c r="F403" s="42">
        <f t="shared" si="66"/>
        <v>86.7</v>
      </c>
      <c r="G403" s="42">
        <f t="shared" si="66"/>
        <v>441.92999999999995</v>
      </c>
      <c r="H403" s="42">
        <f t="shared" si="66"/>
        <v>1.2700000000000002</v>
      </c>
      <c r="I403" s="42">
        <f t="shared" si="66"/>
        <v>1.5</v>
      </c>
      <c r="J403" s="42">
        <f t="shared" si="66"/>
        <v>35.700000000000003</v>
      </c>
      <c r="K403" s="42">
        <f t="shared" si="66"/>
        <v>7</v>
      </c>
      <c r="L403" s="42">
        <f t="shared" si="66"/>
        <v>285.39999999999998</v>
      </c>
      <c r="M403" s="42">
        <f t="shared" si="66"/>
        <v>481.40000000000003</v>
      </c>
      <c r="N403" s="42">
        <f t="shared" si="66"/>
        <v>57.3</v>
      </c>
      <c r="O403" s="42">
        <f t="shared" si="66"/>
        <v>4.8</v>
      </c>
    </row>
    <row r="404" spans="1:15" ht="20.100000000000001" customHeight="1">
      <c r="A404" s="161" t="s">
        <v>26</v>
      </c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</row>
    <row r="405" spans="1:15" ht="20.100000000000001" customHeight="1">
      <c r="A405" s="5" t="s">
        <v>108</v>
      </c>
      <c r="B405" s="92" t="s">
        <v>121</v>
      </c>
      <c r="C405" s="5" t="s">
        <v>37</v>
      </c>
      <c r="D405" s="5">
        <v>2.56</v>
      </c>
      <c r="E405" s="5">
        <v>4.4800000000000004</v>
      </c>
      <c r="F405" s="5">
        <v>9.68</v>
      </c>
      <c r="G405" s="5">
        <v>89.6</v>
      </c>
      <c r="H405" s="6">
        <v>0.2</v>
      </c>
      <c r="I405" s="6">
        <v>9.5</v>
      </c>
      <c r="J405" s="6">
        <v>19.5</v>
      </c>
      <c r="K405" s="5">
        <v>1.7</v>
      </c>
      <c r="L405" s="6">
        <v>10.3</v>
      </c>
      <c r="M405" s="6">
        <v>144</v>
      </c>
      <c r="N405" s="6">
        <v>27</v>
      </c>
      <c r="O405" s="6">
        <v>0.8</v>
      </c>
    </row>
    <row r="406" spans="1:15" ht="20.100000000000001" customHeight="1">
      <c r="A406" s="6" t="s">
        <v>137</v>
      </c>
      <c r="B406" s="90" t="s">
        <v>138</v>
      </c>
      <c r="C406" s="6" t="s">
        <v>167</v>
      </c>
      <c r="D406" s="42">
        <v>16.739999999999998</v>
      </c>
      <c r="E406" s="6">
        <v>11.2</v>
      </c>
      <c r="F406" s="6">
        <v>8.19</v>
      </c>
      <c r="G406" s="6">
        <v>200.56</v>
      </c>
      <c r="H406" s="6">
        <v>0.1</v>
      </c>
      <c r="I406" s="6">
        <v>1.3</v>
      </c>
      <c r="J406" s="5">
        <v>0</v>
      </c>
      <c r="K406" s="6">
        <v>4.5999999999999996</v>
      </c>
      <c r="L406" s="6">
        <v>26.1</v>
      </c>
      <c r="M406" s="6">
        <v>122</v>
      </c>
      <c r="N406" s="6">
        <v>18.7</v>
      </c>
      <c r="O406" s="6">
        <v>2.8</v>
      </c>
    </row>
    <row r="407" spans="1:15" ht="20.100000000000001" customHeight="1">
      <c r="A407" s="6" t="s">
        <v>85</v>
      </c>
      <c r="B407" s="90" t="s">
        <v>45</v>
      </c>
      <c r="C407" s="6" t="s">
        <v>35</v>
      </c>
      <c r="D407" s="42">
        <v>4.5999999999999996</v>
      </c>
      <c r="E407" s="6">
        <v>7.3</v>
      </c>
      <c r="F407" s="6">
        <v>48.2</v>
      </c>
      <c r="G407" s="6">
        <v>256.3</v>
      </c>
      <c r="H407" s="6">
        <v>0.1</v>
      </c>
      <c r="I407" s="5">
        <v>0</v>
      </c>
      <c r="J407" s="5">
        <v>0.03</v>
      </c>
      <c r="K407" s="5">
        <v>0.3</v>
      </c>
      <c r="L407" s="6">
        <v>13.8</v>
      </c>
      <c r="M407" s="6">
        <v>92</v>
      </c>
      <c r="N407" s="6">
        <v>28</v>
      </c>
      <c r="O407" s="6">
        <v>0.6</v>
      </c>
    </row>
    <row r="408" spans="1:15" ht="20.100000000000001" customHeight="1">
      <c r="A408" s="6" t="s">
        <v>96</v>
      </c>
      <c r="B408" s="92" t="s">
        <v>47</v>
      </c>
      <c r="C408" s="6">
        <v>200</v>
      </c>
      <c r="D408" s="42">
        <v>0</v>
      </c>
      <c r="E408" s="6">
        <v>0</v>
      </c>
      <c r="F408" s="6">
        <v>15</v>
      </c>
      <c r="G408" s="6">
        <v>60</v>
      </c>
      <c r="H408" s="6">
        <v>0</v>
      </c>
      <c r="I408" s="6">
        <v>0</v>
      </c>
      <c r="J408" s="6">
        <v>0</v>
      </c>
      <c r="K408" s="5">
        <v>0</v>
      </c>
      <c r="L408" s="6">
        <v>5</v>
      </c>
      <c r="M408" s="6">
        <v>8</v>
      </c>
      <c r="N408" s="6">
        <v>4</v>
      </c>
      <c r="O408" s="6">
        <v>1</v>
      </c>
    </row>
    <row r="409" spans="1:15" ht="20.100000000000001" customHeight="1">
      <c r="A409" s="5" t="s">
        <v>32</v>
      </c>
      <c r="B409" s="92" t="s">
        <v>40</v>
      </c>
      <c r="C409" s="6">
        <v>40</v>
      </c>
      <c r="D409" s="42">
        <v>2.6</v>
      </c>
      <c r="E409" s="6">
        <v>0.5</v>
      </c>
      <c r="F409" s="6">
        <v>15.8</v>
      </c>
      <c r="G409" s="6">
        <v>78.239999999999995</v>
      </c>
      <c r="H409" s="6">
        <v>0.1</v>
      </c>
      <c r="I409" s="5">
        <v>0</v>
      </c>
      <c r="J409" s="5">
        <v>0</v>
      </c>
      <c r="K409" s="5">
        <v>1.6</v>
      </c>
      <c r="L409" s="6">
        <v>11.6</v>
      </c>
      <c r="M409" s="6">
        <v>13.4</v>
      </c>
      <c r="N409" s="6">
        <v>55.8</v>
      </c>
      <c r="O409" s="6">
        <v>3.2</v>
      </c>
    </row>
    <row r="410" spans="1:15" ht="20.100000000000001" customHeight="1">
      <c r="A410" s="161" t="s">
        <v>27</v>
      </c>
      <c r="B410" s="161"/>
      <c r="C410" s="161"/>
      <c r="D410" s="7">
        <f t="shared" ref="D410:O410" si="67">SUM(D405:D409)</f>
        <v>26.5</v>
      </c>
      <c r="E410" s="42">
        <f t="shared" si="67"/>
        <v>23.48</v>
      </c>
      <c r="F410" s="42">
        <f t="shared" si="67"/>
        <v>96.86999999999999</v>
      </c>
      <c r="G410" s="42">
        <f t="shared" si="67"/>
        <v>684.7</v>
      </c>
      <c r="H410" s="42">
        <f t="shared" si="67"/>
        <v>0.5</v>
      </c>
      <c r="I410" s="42">
        <f t="shared" si="67"/>
        <v>10.8</v>
      </c>
      <c r="J410" s="42">
        <f t="shared" si="67"/>
        <v>19.53</v>
      </c>
      <c r="K410" s="42">
        <f t="shared" si="67"/>
        <v>8.1999999999999993</v>
      </c>
      <c r="L410" s="42">
        <f t="shared" si="67"/>
        <v>66.8</v>
      </c>
      <c r="M410" s="42">
        <f t="shared" si="67"/>
        <v>379.4</v>
      </c>
      <c r="N410" s="42">
        <f t="shared" si="67"/>
        <v>133.5</v>
      </c>
      <c r="O410" s="42">
        <f t="shared" si="67"/>
        <v>8.3999999999999986</v>
      </c>
    </row>
    <row r="411" spans="1:15" ht="20.100000000000001" customHeight="1">
      <c r="A411" s="161" t="s">
        <v>58</v>
      </c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</row>
    <row r="412" spans="1:15" ht="20.100000000000001" customHeight="1">
      <c r="A412" s="6" t="s">
        <v>162</v>
      </c>
      <c r="B412" s="90" t="s">
        <v>163</v>
      </c>
      <c r="C412" s="5">
        <v>200</v>
      </c>
      <c r="D412" s="42">
        <v>0.2</v>
      </c>
      <c r="E412" s="6">
        <v>0</v>
      </c>
      <c r="F412" s="6">
        <v>25.7</v>
      </c>
      <c r="G412" s="6">
        <v>105</v>
      </c>
      <c r="H412" s="6">
        <v>0.01</v>
      </c>
      <c r="I412" s="6">
        <v>13</v>
      </c>
      <c r="J412" s="6">
        <v>0</v>
      </c>
      <c r="K412" s="5">
        <v>0.1</v>
      </c>
      <c r="L412" s="6">
        <v>8</v>
      </c>
      <c r="M412" s="6">
        <v>3</v>
      </c>
      <c r="N412" s="6">
        <v>5</v>
      </c>
      <c r="O412" s="6">
        <v>0</v>
      </c>
    </row>
    <row r="413" spans="1:15" ht="20.100000000000001" customHeight="1">
      <c r="A413" s="6" t="s">
        <v>32</v>
      </c>
      <c r="B413" s="92" t="s">
        <v>120</v>
      </c>
      <c r="C413" s="6">
        <v>30</v>
      </c>
      <c r="D413" s="42">
        <v>1.1299999999999999</v>
      </c>
      <c r="E413" s="6">
        <v>1.47</v>
      </c>
      <c r="F413" s="6">
        <v>11.16</v>
      </c>
      <c r="G413" s="6">
        <v>62.5</v>
      </c>
      <c r="H413" s="6">
        <v>0</v>
      </c>
      <c r="I413" s="6">
        <v>45</v>
      </c>
      <c r="J413" s="6">
        <v>0</v>
      </c>
      <c r="K413" s="5">
        <v>0.2</v>
      </c>
      <c r="L413" s="6">
        <v>0.53</v>
      </c>
      <c r="M413" s="6">
        <v>4.3</v>
      </c>
      <c r="N413" s="6">
        <v>13.5</v>
      </c>
      <c r="O413" s="6">
        <v>0.2</v>
      </c>
    </row>
    <row r="414" spans="1:15" ht="20.100000000000001" customHeight="1">
      <c r="A414" s="161" t="s">
        <v>60</v>
      </c>
      <c r="B414" s="161"/>
      <c r="C414" s="161"/>
      <c r="D414" s="42">
        <f t="shared" ref="D414:O414" si="68">SUM(D412:D413)</f>
        <v>1.3299999999999998</v>
      </c>
      <c r="E414" s="42">
        <f t="shared" si="68"/>
        <v>1.47</v>
      </c>
      <c r="F414" s="42">
        <f t="shared" si="68"/>
        <v>36.86</v>
      </c>
      <c r="G414" s="42">
        <f t="shared" si="68"/>
        <v>167.5</v>
      </c>
      <c r="H414" s="42">
        <f t="shared" si="68"/>
        <v>0.01</v>
      </c>
      <c r="I414" s="42">
        <f t="shared" si="68"/>
        <v>58</v>
      </c>
      <c r="J414" s="42">
        <f t="shared" si="68"/>
        <v>0</v>
      </c>
      <c r="K414" s="42">
        <f t="shared" si="68"/>
        <v>0.30000000000000004</v>
      </c>
      <c r="L414" s="42">
        <f t="shared" si="68"/>
        <v>8.5299999999999994</v>
      </c>
      <c r="M414" s="42">
        <f t="shared" si="68"/>
        <v>7.3</v>
      </c>
      <c r="N414" s="42">
        <f t="shared" si="68"/>
        <v>18.5</v>
      </c>
      <c r="O414" s="42">
        <f t="shared" si="68"/>
        <v>0.2</v>
      </c>
    </row>
    <row r="415" spans="1:15" ht="20.100000000000001" customHeight="1">
      <c r="A415" s="161" t="s">
        <v>59</v>
      </c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</row>
    <row r="416" spans="1:15" ht="20.100000000000001" customHeight="1">
      <c r="A416" s="6" t="s">
        <v>124</v>
      </c>
      <c r="B416" s="90" t="s">
        <v>125</v>
      </c>
      <c r="C416" s="6" t="s">
        <v>166</v>
      </c>
      <c r="D416" s="42">
        <v>14.8</v>
      </c>
      <c r="E416" s="6">
        <v>14.6</v>
      </c>
      <c r="F416" s="6">
        <v>20.2</v>
      </c>
      <c r="G416" s="6">
        <v>393.6</v>
      </c>
      <c r="H416" s="5">
        <v>0.2</v>
      </c>
      <c r="I416" s="5">
        <v>0</v>
      </c>
      <c r="J416" s="5">
        <v>0</v>
      </c>
      <c r="K416" s="5">
        <v>0.4</v>
      </c>
      <c r="L416" s="5">
        <v>36</v>
      </c>
      <c r="M416" s="5">
        <v>162</v>
      </c>
      <c r="N416" s="5">
        <v>20</v>
      </c>
      <c r="O416" s="5">
        <v>2</v>
      </c>
    </row>
    <row r="417" spans="1:15" ht="20.100000000000001" customHeight="1">
      <c r="A417" s="6" t="s">
        <v>87</v>
      </c>
      <c r="B417" s="90" t="s">
        <v>119</v>
      </c>
      <c r="C417" s="5" t="s">
        <v>35</v>
      </c>
      <c r="D417" s="42">
        <v>5.6</v>
      </c>
      <c r="E417" s="6">
        <v>4.8</v>
      </c>
      <c r="F417" s="6">
        <v>36</v>
      </c>
      <c r="G417" s="6">
        <v>209.61</v>
      </c>
      <c r="H417" s="6">
        <v>0.1</v>
      </c>
      <c r="I417" s="6">
        <v>14.7</v>
      </c>
      <c r="J417" s="5">
        <v>0.3</v>
      </c>
      <c r="K417" s="6">
        <v>6</v>
      </c>
      <c r="L417" s="6">
        <v>44</v>
      </c>
      <c r="M417" s="6">
        <v>216</v>
      </c>
      <c r="N417" s="6">
        <v>46.7</v>
      </c>
      <c r="O417" s="6">
        <v>2.7</v>
      </c>
    </row>
    <row r="418" spans="1:15" ht="20.100000000000001" customHeight="1">
      <c r="A418" s="6" t="s">
        <v>79</v>
      </c>
      <c r="B418" s="92" t="s">
        <v>43</v>
      </c>
      <c r="C418" s="5" t="s">
        <v>37</v>
      </c>
      <c r="D418" s="42">
        <v>0.3</v>
      </c>
      <c r="E418" s="6">
        <v>0</v>
      </c>
      <c r="F418" s="6">
        <v>15.2</v>
      </c>
      <c r="G418" s="33">
        <v>61</v>
      </c>
      <c r="H418" s="6">
        <v>0</v>
      </c>
      <c r="I418" s="6">
        <v>3</v>
      </c>
      <c r="J418" s="6">
        <v>0</v>
      </c>
      <c r="K418" s="5">
        <v>0</v>
      </c>
      <c r="L418" s="6">
        <v>7.4</v>
      </c>
      <c r="M418" s="6">
        <v>9</v>
      </c>
      <c r="N418" s="6">
        <v>5</v>
      </c>
      <c r="O418" s="6">
        <v>0.1</v>
      </c>
    </row>
    <row r="419" spans="1:15" ht="20.100000000000001" customHeight="1">
      <c r="A419" s="17" t="s">
        <v>32</v>
      </c>
      <c r="B419" s="92" t="s">
        <v>73</v>
      </c>
      <c r="C419" s="6">
        <v>100</v>
      </c>
      <c r="D419" s="42">
        <v>0.9</v>
      </c>
      <c r="E419" s="6">
        <v>0.2</v>
      </c>
      <c r="F419" s="6">
        <v>8.1</v>
      </c>
      <c r="G419" s="6">
        <v>43</v>
      </c>
      <c r="H419" s="6">
        <v>0</v>
      </c>
      <c r="I419" s="6">
        <v>60</v>
      </c>
      <c r="J419" s="5">
        <v>0.01</v>
      </c>
      <c r="K419" s="5">
        <v>0.2</v>
      </c>
      <c r="L419" s="6">
        <v>34</v>
      </c>
      <c r="M419" s="6">
        <v>23</v>
      </c>
      <c r="N419" s="6">
        <v>13</v>
      </c>
      <c r="O419" s="5">
        <v>0.3</v>
      </c>
    </row>
    <row r="420" spans="1:15" ht="20.100000000000001" customHeight="1">
      <c r="A420" s="5" t="s">
        <v>32</v>
      </c>
      <c r="B420" s="92" t="s">
        <v>40</v>
      </c>
      <c r="C420" s="6">
        <v>40</v>
      </c>
      <c r="D420" s="42">
        <v>2.6</v>
      </c>
      <c r="E420" s="6">
        <v>0.5</v>
      </c>
      <c r="F420" s="6">
        <v>15.8</v>
      </c>
      <c r="G420" s="6">
        <v>78.239999999999995</v>
      </c>
      <c r="H420" s="6">
        <v>0.1</v>
      </c>
      <c r="I420" s="5">
        <v>0</v>
      </c>
      <c r="J420" s="5">
        <v>0</v>
      </c>
      <c r="K420" s="5">
        <v>1.6</v>
      </c>
      <c r="L420" s="6">
        <v>11.6</v>
      </c>
      <c r="M420" s="6">
        <v>13.4</v>
      </c>
      <c r="N420" s="6">
        <v>55.8</v>
      </c>
      <c r="O420" s="6">
        <v>3.2</v>
      </c>
    </row>
    <row r="421" spans="1:15" ht="20.100000000000001" customHeight="1">
      <c r="A421" s="161" t="s">
        <v>61</v>
      </c>
      <c r="B421" s="161"/>
      <c r="C421" s="161"/>
      <c r="D421" s="42">
        <f>D420+D418+D417+D416</f>
        <v>23.3</v>
      </c>
      <c r="E421" s="42">
        <f t="shared" ref="E421:O421" si="69">E420+E418+E417+E416</f>
        <v>19.899999999999999</v>
      </c>
      <c r="F421" s="42">
        <f t="shared" si="69"/>
        <v>87.2</v>
      </c>
      <c r="G421" s="42">
        <f t="shared" si="69"/>
        <v>742.45</v>
      </c>
      <c r="H421" s="42">
        <f t="shared" si="69"/>
        <v>0.4</v>
      </c>
      <c r="I421" s="42">
        <f t="shared" si="69"/>
        <v>17.7</v>
      </c>
      <c r="J421" s="42">
        <f t="shared" si="69"/>
        <v>0.3</v>
      </c>
      <c r="K421" s="42">
        <f t="shared" si="69"/>
        <v>8</v>
      </c>
      <c r="L421" s="42">
        <f t="shared" si="69"/>
        <v>99</v>
      </c>
      <c r="M421" s="42">
        <f t="shared" si="69"/>
        <v>400.4</v>
      </c>
      <c r="N421" s="42">
        <f t="shared" si="69"/>
        <v>127.5</v>
      </c>
      <c r="O421" s="42">
        <f t="shared" si="69"/>
        <v>8</v>
      </c>
    </row>
    <row r="422" spans="1:15" ht="20.100000000000001" customHeight="1">
      <c r="A422" s="162" t="s">
        <v>62</v>
      </c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</row>
    <row r="423" spans="1:15" ht="20.100000000000001" customHeight="1">
      <c r="A423" s="6" t="s">
        <v>77</v>
      </c>
      <c r="B423" s="92" t="s">
        <v>78</v>
      </c>
      <c r="C423" s="32" t="s">
        <v>144</v>
      </c>
      <c r="D423" s="42">
        <v>1.3</v>
      </c>
      <c r="E423" s="6">
        <v>4.5999999999999996</v>
      </c>
      <c r="F423" s="6">
        <v>21.6</v>
      </c>
      <c r="G423" s="6">
        <v>132.36000000000001</v>
      </c>
      <c r="H423" s="5">
        <v>0.09</v>
      </c>
      <c r="I423" s="5">
        <v>0</v>
      </c>
      <c r="J423" s="5">
        <v>0.04</v>
      </c>
      <c r="K423" s="5">
        <v>0.8</v>
      </c>
      <c r="L423" s="5">
        <v>12.6</v>
      </c>
      <c r="M423" s="5">
        <v>44.8</v>
      </c>
      <c r="N423" s="5">
        <v>7.7</v>
      </c>
      <c r="O423" s="5">
        <v>0.56000000000000005</v>
      </c>
    </row>
    <row r="424" spans="1:15" ht="20.100000000000001" customHeight="1">
      <c r="A424" s="6" t="s">
        <v>86</v>
      </c>
      <c r="B424" s="90" t="s">
        <v>135</v>
      </c>
      <c r="C424" s="5">
        <v>200</v>
      </c>
      <c r="D424" s="42">
        <v>6.1</v>
      </c>
      <c r="E424" s="6">
        <v>5.3</v>
      </c>
      <c r="F424" s="6">
        <v>10.1</v>
      </c>
      <c r="G424" s="6">
        <v>113</v>
      </c>
      <c r="H424" s="6">
        <v>0</v>
      </c>
      <c r="I424" s="6">
        <v>1</v>
      </c>
      <c r="J424" s="6">
        <v>0.04</v>
      </c>
      <c r="K424" s="5">
        <v>0</v>
      </c>
      <c r="L424" s="6">
        <v>290</v>
      </c>
      <c r="M424" s="6">
        <v>950</v>
      </c>
      <c r="N424" s="6">
        <v>140</v>
      </c>
      <c r="O424" s="5">
        <v>0</v>
      </c>
    </row>
    <row r="425" spans="1:15" ht="20.100000000000001" customHeight="1">
      <c r="A425" s="162" t="s">
        <v>63</v>
      </c>
      <c r="B425" s="162"/>
      <c r="C425" s="162"/>
      <c r="D425" s="42">
        <f t="shared" ref="D425:O425" si="70">D424+D423</f>
        <v>7.3999999999999995</v>
      </c>
      <c r="E425" s="42">
        <f t="shared" si="70"/>
        <v>9.8999999999999986</v>
      </c>
      <c r="F425" s="42">
        <f t="shared" si="70"/>
        <v>31.700000000000003</v>
      </c>
      <c r="G425" s="42">
        <f t="shared" si="70"/>
        <v>245.36</v>
      </c>
      <c r="H425" s="42">
        <f t="shared" si="70"/>
        <v>0.09</v>
      </c>
      <c r="I425" s="42">
        <f t="shared" si="70"/>
        <v>1</v>
      </c>
      <c r="J425" s="42">
        <f t="shared" si="70"/>
        <v>0.08</v>
      </c>
      <c r="K425" s="42">
        <f t="shared" si="70"/>
        <v>0.8</v>
      </c>
      <c r="L425" s="42">
        <f t="shared" si="70"/>
        <v>302.60000000000002</v>
      </c>
      <c r="M425" s="42">
        <f t="shared" si="70"/>
        <v>994.8</v>
      </c>
      <c r="N425" s="42">
        <f t="shared" si="70"/>
        <v>147.69999999999999</v>
      </c>
      <c r="O425" s="42">
        <f t="shared" si="70"/>
        <v>0.56000000000000005</v>
      </c>
    </row>
    <row r="426" spans="1:15" ht="24" customHeight="1">
      <c r="A426" s="163" t="s">
        <v>28</v>
      </c>
      <c r="B426" s="163"/>
      <c r="C426" s="163"/>
      <c r="D426" s="42">
        <f t="shared" ref="D426:O426" si="71">D425+D421+D414+D410+D403</f>
        <v>67.09</v>
      </c>
      <c r="E426" s="42">
        <f t="shared" si="71"/>
        <v>62.55</v>
      </c>
      <c r="F426" s="42">
        <f t="shared" si="71"/>
        <v>339.33</v>
      </c>
      <c r="G426" s="42">
        <f t="shared" si="71"/>
        <v>2281.94</v>
      </c>
      <c r="H426" s="42">
        <f t="shared" si="71"/>
        <v>2.2700000000000005</v>
      </c>
      <c r="I426" s="42">
        <f t="shared" si="71"/>
        <v>89</v>
      </c>
      <c r="J426" s="42">
        <f t="shared" si="71"/>
        <v>55.61</v>
      </c>
      <c r="K426" s="42">
        <f t="shared" si="71"/>
        <v>24.3</v>
      </c>
      <c r="L426" s="42">
        <f t="shared" si="71"/>
        <v>762.32999999999993</v>
      </c>
      <c r="M426" s="42">
        <f t="shared" si="71"/>
        <v>2263.2999999999997</v>
      </c>
      <c r="N426" s="42">
        <f t="shared" si="71"/>
        <v>484.5</v>
      </c>
      <c r="O426" s="42">
        <f t="shared" si="71"/>
        <v>21.959999999999997</v>
      </c>
    </row>
    <row r="427" spans="1:15" ht="20.100000000000001" customHeight="1">
      <c r="A427" s="162" t="s">
        <v>89</v>
      </c>
      <c r="B427" s="162"/>
      <c r="C427" s="162"/>
      <c r="D427" s="7">
        <f t="shared" ref="D427:O427" si="72">D426+D391+D355+D320+D284+D248+D213+D179+D143+D107+D72+D36</f>
        <v>837.08500000000004</v>
      </c>
      <c r="E427" s="7">
        <f t="shared" si="72"/>
        <v>720.37000000000012</v>
      </c>
      <c r="F427" s="7">
        <f t="shared" si="72"/>
        <v>3783.3700000000003</v>
      </c>
      <c r="G427" s="7">
        <f t="shared" si="72"/>
        <v>24896.454999999998</v>
      </c>
      <c r="H427" s="7">
        <f t="shared" si="72"/>
        <v>90.847499999999997</v>
      </c>
      <c r="I427" s="7">
        <f t="shared" si="72"/>
        <v>1419.75</v>
      </c>
      <c r="J427" s="7">
        <f t="shared" si="72"/>
        <v>369.73</v>
      </c>
      <c r="K427" s="7">
        <f t="shared" si="72"/>
        <v>251.18</v>
      </c>
      <c r="L427" s="7">
        <f t="shared" si="72"/>
        <v>9076.9299999999985</v>
      </c>
      <c r="M427" s="7">
        <f t="shared" si="72"/>
        <v>21005.21</v>
      </c>
      <c r="N427" s="7">
        <f t="shared" si="72"/>
        <v>5087.2099999999991</v>
      </c>
      <c r="O427" s="7">
        <f t="shared" si="72"/>
        <v>258.39999999999998</v>
      </c>
    </row>
    <row r="428" spans="1:15" ht="20.100000000000001" customHeight="1">
      <c r="A428" s="162" t="s">
        <v>74</v>
      </c>
      <c r="B428" s="162"/>
      <c r="C428" s="162"/>
      <c r="D428" s="37">
        <f>D427/12</f>
        <v>69.757083333333341</v>
      </c>
      <c r="E428" s="37">
        <f t="shared" ref="E428:O428" si="73">E427/12</f>
        <v>60.030833333333341</v>
      </c>
      <c r="F428" s="37">
        <f t="shared" si="73"/>
        <v>315.28083333333336</v>
      </c>
      <c r="G428" s="37">
        <f t="shared" si="73"/>
        <v>2074.7045833333332</v>
      </c>
      <c r="H428" s="37">
        <f t="shared" si="73"/>
        <v>7.5706249999999997</v>
      </c>
      <c r="I428" s="37">
        <f t="shared" si="73"/>
        <v>118.3125</v>
      </c>
      <c r="J428" s="37">
        <f t="shared" si="73"/>
        <v>30.810833333333335</v>
      </c>
      <c r="K428" s="37">
        <f t="shared" si="73"/>
        <v>20.931666666666668</v>
      </c>
      <c r="L428" s="37">
        <f t="shared" si="73"/>
        <v>756.41083333333324</v>
      </c>
      <c r="M428" s="37">
        <f t="shared" si="73"/>
        <v>1750.4341666666667</v>
      </c>
      <c r="N428" s="37">
        <f t="shared" si="73"/>
        <v>423.93416666666661</v>
      </c>
      <c r="O428" s="37">
        <f t="shared" si="73"/>
        <v>21.533333333333331</v>
      </c>
    </row>
    <row r="429" spans="1:15" ht="20.100000000000001" customHeight="1">
      <c r="A429" s="38"/>
      <c r="B429" s="38"/>
      <c r="C429" s="3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ht="20.100000000000001" hidden="1" customHeight="1">
      <c r="A430" s="24"/>
      <c r="B430" s="24"/>
      <c r="C430" s="24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ht="25.5" hidden="1" customHeight="1">
      <c r="A431" s="179" t="s">
        <v>53</v>
      </c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</row>
    <row r="432" spans="1:15" ht="26.25" hidden="1" customHeight="1">
      <c r="A432" s="179" t="s">
        <v>54</v>
      </c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</row>
    <row r="433" spans="1:15" ht="27.75" hidden="1" customHeight="1">
      <c r="A433" s="179" t="s">
        <v>55</v>
      </c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</row>
    <row r="434" spans="1:15" ht="11.45" customHeigh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21.75" customHeight="1">
      <c r="A435" s="180" t="s">
        <v>56</v>
      </c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</row>
    <row r="436" spans="1:15" ht="11.45" customHeight="1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s="39" customFormat="1" ht="28.5" customHeight="1">
      <c r="A437" s="181" t="s">
        <v>57</v>
      </c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</row>
    <row r="438" spans="1:15" s="40" customFormat="1" ht="32.25" customHeight="1">
      <c r="A438" s="183" t="s">
        <v>90</v>
      </c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</row>
    <row r="439" spans="1:15" s="39" customFormat="1" ht="21.75" customHeight="1">
      <c r="A439" s="184" t="s">
        <v>91</v>
      </c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</row>
    <row r="440" spans="1:15" s="40" customFormat="1" ht="18.75" customHeight="1">
      <c r="A440" s="182" t="s">
        <v>92</v>
      </c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</row>
    <row r="441" spans="1:15" s="40" customFormat="1" ht="24" customHeight="1">
      <c r="A441" s="178" t="s">
        <v>93</v>
      </c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</row>
    <row r="442" spans="1:15" ht="11.45" customHeight="1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1.45" customHeight="1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</sheetData>
  <mergeCells count="270">
    <mergeCell ref="A403:C403"/>
    <mergeCell ref="A404:O404"/>
    <mergeCell ref="A399:O399"/>
    <mergeCell ref="A393:O393"/>
    <mergeCell ref="D394:E394"/>
    <mergeCell ref="I394:J394"/>
    <mergeCell ref="D395:E395"/>
    <mergeCell ref="I395:J395"/>
    <mergeCell ref="K395:L395"/>
    <mergeCell ref="A396:A397"/>
    <mergeCell ref="B396:B397"/>
    <mergeCell ref="C396:C397"/>
    <mergeCell ref="D396:F396"/>
    <mergeCell ref="G396:G397"/>
    <mergeCell ref="H396:K396"/>
    <mergeCell ref="L396:O396"/>
    <mergeCell ref="A268:C268"/>
    <mergeCell ref="A341:O341"/>
    <mergeCell ref="A333:C333"/>
    <mergeCell ref="A334:O334"/>
    <mergeCell ref="A340:C340"/>
    <mergeCell ref="A329:O329"/>
    <mergeCell ref="A441:O441"/>
    <mergeCell ref="A431:O431"/>
    <mergeCell ref="A432:O432"/>
    <mergeCell ref="A433:O433"/>
    <mergeCell ref="A435:O435"/>
    <mergeCell ref="A437:O437"/>
    <mergeCell ref="A440:O440"/>
    <mergeCell ref="A425:C425"/>
    <mergeCell ref="A426:C426"/>
    <mergeCell ref="A427:C427"/>
    <mergeCell ref="A428:C428"/>
    <mergeCell ref="A438:O438"/>
    <mergeCell ref="A439:O439"/>
    <mergeCell ref="A410:C410"/>
    <mergeCell ref="A411:O411"/>
    <mergeCell ref="A421:C421"/>
    <mergeCell ref="A422:O422"/>
    <mergeCell ref="A414:C414"/>
    <mergeCell ref="A415:O415"/>
    <mergeCell ref="A390:C390"/>
    <mergeCell ref="A391:C391"/>
    <mergeCell ref="A392:F392"/>
    <mergeCell ref="G392:O392"/>
    <mergeCell ref="A376:O376"/>
    <mergeCell ref="A379:C379"/>
    <mergeCell ref="A380:O380"/>
    <mergeCell ref="A386:C386"/>
    <mergeCell ref="A387:O387"/>
    <mergeCell ref="A368:C368"/>
    <mergeCell ref="A369:O369"/>
    <mergeCell ref="A375:C375"/>
    <mergeCell ref="H361:K361"/>
    <mergeCell ref="A364:O364"/>
    <mergeCell ref="D359:E359"/>
    <mergeCell ref="I359:J359"/>
    <mergeCell ref="D360:E360"/>
    <mergeCell ref="I360:J360"/>
    <mergeCell ref="A361:A362"/>
    <mergeCell ref="A354:C354"/>
    <mergeCell ref="B361:B362"/>
    <mergeCell ref="C361:C362"/>
    <mergeCell ref="D361:F361"/>
    <mergeCell ref="G361:G362"/>
    <mergeCell ref="A355:C355"/>
    <mergeCell ref="A356:F356"/>
    <mergeCell ref="G356:O356"/>
    <mergeCell ref="A357:O357"/>
    <mergeCell ref="L361:O361"/>
    <mergeCell ref="D325:E325"/>
    <mergeCell ref="I325:J325"/>
    <mergeCell ref="A326:A327"/>
    <mergeCell ref="B326:B327"/>
    <mergeCell ref="C326:C327"/>
    <mergeCell ref="A319:C319"/>
    <mergeCell ref="A320:C320"/>
    <mergeCell ref="D326:F326"/>
    <mergeCell ref="G326:G327"/>
    <mergeCell ref="H326:K326"/>
    <mergeCell ref="A321:F321"/>
    <mergeCell ref="G321:O321"/>
    <mergeCell ref="A322:O322"/>
    <mergeCell ref="D324:E324"/>
    <mergeCell ref="I324:J324"/>
    <mergeCell ref="L326:O326"/>
    <mergeCell ref="A284:C284"/>
    <mergeCell ref="A285:F285"/>
    <mergeCell ref="G285:O285"/>
    <mergeCell ref="A286:O286"/>
    <mergeCell ref="A308:C308"/>
    <mergeCell ref="L290:O290"/>
    <mergeCell ref="A293:O293"/>
    <mergeCell ref="A304:C304"/>
    <mergeCell ref="A305:O305"/>
    <mergeCell ref="A298:O298"/>
    <mergeCell ref="A297:C297"/>
    <mergeCell ref="D288:E288"/>
    <mergeCell ref="I288:J288"/>
    <mergeCell ref="D289:E289"/>
    <mergeCell ref="I289:J289"/>
    <mergeCell ref="A290:A291"/>
    <mergeCell ref="B290:B291"/>
    <mergeCell ref="C290:C291"/>
    <mergeCell ref="D290:F290"/>
    <mergeCell ref="G290:G291"/>
    <mergeCell ref="H290:K290"/>
    <mergeCell ref="A283:C283"/>
    <mergeCell ref="L254:O254"/>
    <mergeCell ref="A257:O257"/>
    <mergeCell ref="A269:O269"/>
    <mergeCell ref="A261:C261"/>
    <mergeCell ref="A262:O262"/>
    <mergeCell ref="B254:B255"/>
    <mergeCell ref="C254:C255"/>
    <mergeCell ref="D254:F254"/>
    <mergeCell ref="G254:G255"/>
    <mergeCell ref="H254:K254"/>
    <mergeCell ref="A233:C233"/>
    <mergeCell ref="A234:O234"/>
    <mergeCell ref="D252:E252"/>
    <mergeCell ref="I252:J252"/>
    <mergeCell ref="D253:E253"/>
    <mergeCell ref="I253:J253"/>
    <mergeCell ref="A254:A255"/>
    <mergeCell ref="A250:O250"/>
    <mergeCell ref="A247:C247"/>
    <mergeCell ref="A248:C248"/>
    <mergeCell ref="A249:F249"/>
    <mergeCell ref="G249:O249"/>
    <mergeCell ref="A226:C226"/>
    <mergeCell ref="H219:K219"/>
    <mergeCell ref="L219:O219"/>
    <mergeCell ref="A222:O222"/>
    <mergeCell ref="A219:A220"/>
    <mergeCell ref="B219:B220"/>
    <mergeCell ref="C219:C220"/>
    <mergeCell ref="D219:F219"/>
    <mergeCell ref="G219:G220"/>
    <mergeCell ref="A227:O227"/>
    <mergeCell ref="D217:E217"/>
    <mergeCell ref="I217:J217"/>
    <mergeCell ref="D218:E218"/>
    <mergeCell ref="I218:J218"/>
    <mergeCell ref="A191:C191"/>
    <mergeCell ref="A192:O192"/>
    <mergeCell ref="A215:O215"/>
    <mergeCell ref="A197:C197"/>
    <mergeCell ref="A198:O198"/>
    <mergeCell ref="A212:C212"/>
    <mergeCell ref="A213:C213"/>
    <mergeCell ref="A214:F214"/>
    <mergeCell ref="G214:O214"/>
    <mergeCell ref="D183:E183"/>
    <mergeCell ref="I183:J183"/>
    <mergeCell ref="K183:L183"/>
    <mergeCell ref="H184:K184"/>
    <mergeCell ref="L184:O184"/>
    <mergeCell ref="A187:O187"/>
    <mergeCell ref="A184:A185"/>
    <mergeCell ref="B184:B185"/>
    <mergeCell ref="C184:C185"/>
    <mergeCell ref="D184:F184"/>
    <mergeCell ref="G184:G185"/>
    <mergeCell ref="A179:C179"/>
    <mergeCell ref="A180:F180"/>
    <mergeCell ref="G180:O180"/>
    <mergeCell ref="A181:O181"/>
    <mergeCell ref="D182:E182"/>
    <mergeCell ref="I182:J182"/>
    <mergeCell ref="A163:C163"/>
    <mergeCell ref="A164:O164"/>
    <mergeCell ref="A178:C178"/>
    <mergeCell ref="A157:O157"/>
    <mergeCell ref="A156:C156"/>
    <mergeCell ref="H149:K149"/>
    <mergeCell ref="L149:O149"/>
    <mergeCell ref="A152:O152"/>
    <mergeCell ref="A149:A150"/>
    <mergeCell ref="B149:B150"/>
    <mergeCell ref="C149:C150"/>
    <mergeCell ref="D149:F149"/>
    <mergeCell ref="G149:G150"/>
    <mergeCell ref="A145:O145"/>
    <mergeCell ref="D147:E147"/>
    <mergeCell ref="I147:J147"/>
    <mergeCell ref="D148:E148"/>
    <mergeCell ref="I148:J148"/>
    <mergeCell ref="A142:C142"/>
    <mergeCell ref="A143:C143"/>
    <mergeCell ref="A144:F144"/>
    <mergeCell ref="G144:O144"/>
    <mergeCell ref="A121:O121"/>
    <mergeCell ref="A116:O116"/>
    <mergeCell ref="D112:E112"/>
    <mergeCell ref="I112:J112"/>
    <mergeCell ref="A113:A114"/>
    <mergeCell ref="B113:B114"/>
    <mergeCell ref="C113:C114"/>
    <mergeCell ref="A127:C127"/>
    <mergeCell ref="A128:O128"/>
    <mergeCell ref="A107:C107"/>
    <mergeCell ref="A108:F108"/>
    <mergeCell ref="G108:O108"/>
    <mergeCell ref="A109:O109"/>
    <mergeCell ref="D111:E111"/>
    <mergeCell ref="I111:J111"/>
    <mergeCell ref="A120:C120"/>
    <mergeCell ref="L113:O113"/>
    <mergeCell ref="A106:C106"/>
    <mergeCell ref="D113:F113"/>
    <mergeCell ref="G113:G114"/>
    <mergeCell ref="H113:K113"/>
    <mergeCell ref="A92:C92"/>
    <mergeCell ref="A93:O93"/>
    <mergeCell ref="A78:A79"/>
    <mergeCell ref="B78:B79"/>
    <mergeCell ref="C78:C79"/>
    <mergeCell ref="D78:F78"/>
    <mergeCell ref="G78:G79"/>
    <mergeCell ref="H78:K78"/>
    <mergeCell ref="A85:C85"/>
    <mergeCell ref="A86:O86"/>
    <mergeCell ref="L78:O78"/>
    <mergeCell ref="A81:O81"/>
    <mergeCell ref="A72:C72"/>
    <mergeCell ref="A73:F73"/>
    <mergeCell ref="G73:O73"/>
    <mergeCell ref="A74:O74"/>
    <mergeCell ref="A71:C71"/>
    <mergeCell ref="D76:E76"/>
    <mergeCell ref="I76:J76"/>
    <mergeCell ref="D77:E77"/>
    <mergeCell ref="I77:J77"/>
    <mergeCell ref="A49:C49"/>
    <mergeCell ref="A56:C56"/>
    <mergeCell ref="A57:O57"/>
    <mergeCell ref="A37:F37"/>
    <mergeCell ref="G37:O37"/>
    <mergeCell ref="A38:O38"/>
    <mergeCell ref="D40:E40"/>
    <mergeCell ref="I40:J40"/>
    <mergeCell ref="L42:O42"/>
    <mergeCell ref="D41:E41"/>
    <mergeCell ref="I41:J41"/>
    <mergeCell ref="A42:A43"/>
    <mergeCell ref="B42:B43"/>
    <mergeCell ref="C42:C43"/>
    <mergeCell ref="D42:F42"/>
    <mergeCell ref="G42:G43"/>
    <mergeCell ref="H42:K42"/>
    <mergeCell ref="A20:C20"/>
    <mergeCell ref="A21:O21"/>
    <mergeCell ref="A35:C35"/>
    <mergeCell ref="A36:C36"/>
    <mergeCell ref="D5:E5"/>
    <mergeCell ref="I5:J5"/>
    <mergeCell ref="A6:A7"/>
    <mergeCell ref="B6:B7"/>
    <mergeCell ref="C6:C7"/>
    <mergeCell ref="D6:F6"/>
    <mergeCell ref="G6:G7"/>
    <mergeCell ref="A1:F1"/>
    <mergeCell ref="G1:O1"/>
    <mergeCell ref="A2:O2"/>
    <mergeCell ref="D4:E4"/>
    <mergeCell ref="I4:J4"/>
    <mergeCell ref="L6:O6"/>
    <mergeCell ref="H6:K6"/>
    <mergeCell ref="A13:C13"/>
  </mergeCells>
  <pageMargins left="0.64" right="0.19685039370078741" top="0.21" bottom="0.19685039370078741" header="0" footer="0"/>
  <pageSetup scale="74" fitToHeight="0" pageOrder="overThenDown" orientation="landscape" r:id="rId1"/>
  <rowBreaks count="12" manualBreakCount="12">
    <brk id="36" max="16" man="1"/>
    <brk id="72" max="16" man="1"/>
    <brk id="107" max="16" man="1"/>
    <brk id="143" max="16" man="1"/>
    <brk id="179" max="16" man="1"/>
    <brk id="213" max="16" man="1"/>
    <brk id="248" max="16" man="1"/>
    <brk id="284" max="16" man="1"/>
    <brk id="320" max="16" man="1"/>
    <brk id="355" max="16" man="1"/>
    <brk id="391" max="16" man="1"/>
    <brk id="4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7-11 лет 5-ти разовое</vt:lpstr>
      <vt:lpstr>'7-11 лет 5-ти разовое'!Область_печати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SERVER(STK)</dc:creator>
  <cp:lastModifiedBy>Пользователь Windows</cp:lastModifiedBy>
  <cp:lastPrinted>2022-04-14T10:07:22Z</cp:lastPrinted>
  <dcterms:created xsi:type="dcterms:W3CDTF">2022-03-15T07:50:18Z</dcterms:created>
  <dcterms:modified xsi:type="dcterms:W3CDTF">2022-12-22T11:27:33Z</dcterms:modified>
</cp:coreProperties>
</file>